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vidmars/Google Drive/JK Jadro/"/>
    </mc:Choice>
  </mc:AlternateContent>
  <bookViews>
    <workbookView xWindow="0" yWindow="460" windowWidth="51200" windowHeight="28260" tabRatio="500" activeTab="2"/>
  </bookViews>
  <sheets>
    <sheet name="Optimist" sheetId="1" r:id="rId1"/>
    <sheet name="Laser 4.7" sheetId="2" r:id="rId2"/>
    <sheet name="Laser Radial" sheetId="3" r:id="rId3"/>
  </sheets>
  <definedNames>
    <definedName name="_xlnm._FilterDatabase" localSheetId="0" hidden="1">Optimist!$A$1:$AF$68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E3" i="3"/>
  <c r="F3" i="3"/>
  <c r="G3" i="3"/>
  <c r="H3" i="3"/>
  <c r="M3" i="3"/>
  <c r="D4" i="3"/>
  <c r="E4" i="3"/>
  <c r="F4" i="3"/>
  <c r="G4" i="3"/>
  <c r="H4" i="3"/>
  <c r="M4" i="3"/>
  <c r="D5" i="3"/>
  <c r="E5" i="3"/>
  <c r="F5" i="3"/>
  <c r="G5" i="3"/>
  <c r="H5" i="3"/>
  <c r="M5" i="3"/>
  <c r="D6" i="3"/>
  <c r="E6" i="3"/>
  <c r="F6" i="3"/>
  <c r="G6" i="3"/>
  <c r="H6" i="3"/>
  <c r="M6" i="3"/>
  <c r="D7" i="3"/>
  <c r="E7" i="3"/>
  <c r="F7" i="3"/>
  <c r="G7" i="3"/>
  <c r="H7" i="3"/>
  <c r="M7" i="3"/>
  <c r="D8" i="3"/>
  <c r="E8" i="3"/>
  <c r="F8" i="3"/>
  <c r="G8" i="3"/>
  <c r="H8" i="3"/>
  <c r="M8" i="3"/>
  <c r="D2" i="3"/>
  <c r="E2" i="3"/>
  <c r="F2" i="3"/>
  <c r="G2" i="3"/>
  <c r="H2" i="3"/>
  <c r="M2" i="3"/>
  <c r="L8" i="3"/>
  <c r="K8" i="3"/>
  <c r="J8" i="3"/>
  <c r="I8" i="3"/>
  <c r="L7" i="3"/>
  <c r="K7" i="3"/>
  <c r="J7" i="3"/>
  <c r="I7" i="3"/>
  <c r="L6" i="3"/>
  <c r="K6" i="3"/>
  <c r="J6" i="3"/>
  <c r="I6" i="3"/>
  <c r="L5" i="3"/>
  <c r="K5" i="3"/>
  <c r="J5" i="3"/>
  <c r="I5" i="3"/>
  <c r="L4" i="3"/>
  <c r="K4" i="3"/>
  <c r="J4" i="3"/>
  <c r="I4" i="3"/>
  <c r="L3" i="3"/>
  <c r="K3" i="3"/>
  <c r="J3" i="3"/>
  <c r="I3" i="3"/>
  <c r="L2" i="3"/>
  <c r="K2" i="3"/>
  <c r="J2" i="3"/>
  <c r="I2" i="3"/>
  <c r="D3" i="2"/>
  <c r="E3" i="2"/>
  <c r="F3" i="2"/>
  <c r="G3" i="2"/>
  <c r="H3" i="2"/>
  <c r="D4" i="2"/>
  <c r="E4" i="2"/>
  <c r="F4" i="2"/>
  <c r="G4" i="2"/>
  <c r="H4" i="2"/>
  <c r="D5" i="2"/>
  <c r="E5" i="2"/>
  <c r="F5" i="2"/>
  <c r="G5" i="2"/>
  <c r="H5" i="2"/>
  <c r="D6" i="2"/>
  <c r="E6" i="2"/>
  <c r="F6" i="2"/>
  <c r="G6" i="2"/>
  <c r="H6" i="2"/>
  <c r="D7" i="2"/>
  <c r="E7" i="2"/>
  <c r="F7" i="2"/>
  <c r="G7" i="2"/>
  <c r="H7" i="2"/>
  <c r="D8" i="2"/>
  <c r="E8" i="2"/>
  <c r="F8" i="2"/>
  <c r="G8" i="2"/>
  <c r="H8" i="2"/>
  <c r="D9" i="2"/>
  <c r="E9" i="2"/>
  <c r="F9" i="2"/>
  <c r="G9" i="2"/>
  <c r="H9" i="2"/>
  <c r="D10" i="2"/>
  <c r="E10" i="2"/>
  <c r="F10" i="2"/>
  <c r="G10" i="2"/>
  <c r="H10" i="2"/>
  <c r="D11" i="2"/>
  <c r="E11" i="2"/>
  <c r="F11" i="2"/>
  <c r="G11" i="2"/>
  <c r="H11" i="2"/>
  <c r="D12" i="2"/>
  <c r="E12" i="2"/>
  <c r="F12" i="2"/>
  <c r="G12" i="2"/>
  <c r="H12" i="2"/>
  <c r="D13" i="2"/>
  <c r="E13" i="2"/>
  <c r="F13" i="2"/>
  <c r="G13" i="2"/>
  <c r="H13" i="2"/>
  <c r="I3" i="2"/>
  <c r="J3" i="2"/>
  <c r="K3" i="2"/>
  <c r="L3" i="2"/>
  <c r="M3" i="2"/>
  <c r="I4" i="2"/>
  <c r="J4" i="2"/>
  <c r="K4" i="2"/>
  <c r="L4" i="2"/>
  <c r="M4" i="2"/>
  <c r="I5" i="2"/>
  <c r="J5" i="2"/>
  <c r="K5" i="2"/>
  <c r="L5" i="2"/>
  <c r="M5" i="2"/>
  <c r="I6" i="2"/>
  <c r="J6" i="2"/>
  <c r="K6" i="2"/>
  <c r="L6" i="2"/>
  <c r="M6" i="2"/>
  <c r="I7" i="2"/>
  <c r="J7" i="2"/>
  <c r="K7" i="2"/>
  <c r="L7" i="2"/>
  <c r="M7" i="2"/>
  <c r="I8" i="2"/>
  <c r="J8" i="2"/>
  <c r="K8" i="2"/>
  <c r="L8" i="2"/>
  <c r="M8" i="2"/>
  <c r="I9" i="2"/>
  <c r="J9" i="2"/>
  <c r="K9" i="2"/>
  <c r="L9" i="2"/>
  <c r="M9" i="2"/>
  <c r="I10" i="2"/>
  <c r="J10" i="2"/>
  <c r="K10" i="2"/>
  <c r="L10" i="2"/>
  <c r="M10" i="2"/>
  <c r="I11" i="2"/>
  <c r="J11" i="2"/>
  <c r="K11" i="2"/>
  <c r="L11" i="2"/>
  <c r="M11" i="2"/>
  <c r="I12" i="2"/>
  <c r="J12" i="2"/>
  <c r="K12" i="2"/>
  <c r="L12" i="2"/>
  <c r="M12" i="2"/>
  <c r="I13" i="2"/>
  <c r="J13" i="2"/>
  <c r="K13" i="2"/>
  <c r="L13" i="2"/>
  <c r="M13" i="2"/>
  <c r="D2" i="2"/>
  <c r="E2" i="2"/>
  <c r="F2" i="2"/>
  <c r="G2" i="2"/>
  <c r="H2" i="2"/>
  <c r="M2" i="2"/>
  <c r="K2" i="2"/>
  <c r="L2" i="2"/>
  <c r="J2" i="2"/>
  <c r="I2" i="2"/>
  <c r="D3" i="1"/>
  <c r="E3" i="1"/>
  <c r="F3" i="1"/>
  <c r="G3" i="1"/>
  <c r="N3" i="1"/>
  <c r="D4" i="1"/>
  <c r="E4" i="1"/>
  <c r="F4" i="1"/>
  <c r="G4" i="1"/>
  <c r="N4" i="1"/>
  <c r="D5" i="1"/>
  <c r="E5" i="1"/>
  <c r="F5" i="1"/>
  <c r="G5" i="1"/>
  <c r="N5" i="1"/>
  <c r="D6" i="1"/>
  <c r="E6" i="1"/>
  <c r="F6" i="1"/>
  <c r="G6" i="1"/>
  <c r="N6" i="1"/>
  <c r="D7" i="1"/>
  <c r="E7" i="1"/>
  <c r="F7" i="1"/>
  <c r="G7" i="1"/>
  <c r="N7" i="1"/>
  <c r="D8" i="1"/>
  <c r="E8" i="1"/>
  <c r="F8" i="1"/>
  <c r="G8" i="1"/>
  <c r="N8" i="1"/>
  <c r="D9" i="1"/>
  <c r="E9" i="1"/>
  <c r="F9" i="1"/>
  <c r="G9" i="1"/>
  <c r="N9" i="1"/>
  <c r="D10" i="1"/>
  <c r="E10" i="1"/>
  <c r="F10" i="1"/>
  <c r="G10" i="1"/>
  <c r="N10" i="1"/>
  <c r="D11" i="1"/>
  <c r="E11" i="1"/>
  <c r="F11" i="1"/>
  <c r="G11" i="1"/>
  <c r="N11" i="1"/>
  <c r="D12" i="1"/>
  <c r="E12" i="1"/>
  <c r="F12" i="1"/>
  <c r="G12" i="1"/>
  <c r="N12" i="1"/>
  <c r="D13" i="1"/>
  <c r="E13" i="1"/>
  <c r="F13" i="1"/>
  <c r="G13" i="1"/>
  <c r="H13" i="1"/>
  <c r="N13" i="1"/>
  <c r="D14" i="1"/>
  <c r="E14" i="1"/>
  <c r="F14" i="1"/>
  <c r="G14" i="1"/>
  <c r="N14" i="1"/>
  <c r="D15" i="1"/>
  <c r="E15" i="1"/>
  <c r="F15" i="1"/>
  <c r="G15" i="1"/>
  <c r="N15" i="1"/>
  <c r="D16" i="1"/>
  <c r="E16" i="1"/>
  <c r="F16" i="1"/>
  <c r="G16" i="1"/>
  <c r="H16" i="1"/>
  <c r="N16" i="1"/>
  <c r="D17" i="1"/>
  <c r="E17" i="1"/>
  <c r="F17" i="1"/>
  <c r="G17" i="1"/>
  <c r="N17" i="1"/>
  <c r="D18" i="1"/>
  <c r="E18" i="1"/>
  <c r="F18" i="1"/>
  <c r="G18" i="1"/>
  <c r="N18" i="1"/>
  <c r="D19" i="1"/>
  <c r="E19" i="1"/>
  <c r="F19" i="1"/>
  <c r="G19" i="1"/>
  <c r="N19" i="1"/>
  <c r="D20" i="1"/>
  <c r="E20" i="1"/>
  <c r="F20" i="1"/>
  <c r="G20" i="1"/>
  <c r="N20" i="1"/>
  <c r="D21" i="1"/>
  <c r="E21" i="1"/>
  <c r="F21" i="1"/>
  <c r="G21" i="1"/>
  <c r="H21" i="1"/>
  <c r="N21" i="1"/>
  <c r="D22" i="1"/>
  <c r="E22" i="1"/>
  <c r="F22" i="1"/>
  <c r="G22" i="1"/>
  <c r="N22" i="1"/>
  <c r="D23" i="1"/>
  <c r="E23" i="1"/>
  <c r="F23" i="1"/>
  <c r="G23" i="1"/>
  <c r="H23" i="1"/>
  <c r="N23" i="1"/>
  <c r="D24" i="1"/>
  <c r="E24" i="1"/>
  <c r="F24" i="1"/>
  <c r="G24" i="1"/>
  <c r="H24" i="1"/>
  <c r="N24" i="1"/>
  <c r="D25" i="1"/>
  <c r="E25" i="1"/>
  <c r="F25" i="1"/>
  <c r="G25" i="1"/>
  <c r="H25" i="1"/>
  <c r="N25" i="1"/>
  <c r="D26" i="1"/>
  <c r="E26" i="1"/>
  <c r="F26" i="1"/>
  <c r="G26" i="1"/>
  <c r="N26" i="1"/>
  <c r="D27" i="1"/>
  <c r="E27" i="1"/>
  <c r="F27" i="1"/>
  <c r="G27" i="1"/>
  <c r="H27" i="1"/>
  <c r="N27" i="1"/>
  <c r="D28" i="1"/>
  <c r="E28" i="1"/>
  <c r="F28" i="1"/>
  <c r="G28" i="1"/>
  <c r="N28" i="1"/>
  <c r="D29" i="1"/>
  <c r="E29" i="1"/>
  <c r="F29" i="1"/>
  <c r="G29" i="1"/>
  <c r="N29" i="1"/>
  <c r="D30" i="1"/>
  <c r="E30" i="1"/>
  <c r="F30" i="1"/>
  <c r="G30" i="1"/>
  <c r="N30" i="1"/>
  <c r="D31" i="1"/>
  <c r="E31" i="1"/>
  <c r="F31" i="1"/>
  <c r="G31" i="1"/>
  <c r="H31" i="1"/>
  <c r="N31" i="1"/>
  <c r="D32" i="1"/>
  <c r="E32" i="1"/>
  <c r="F32" i="1"/>
  <c r="G32" i="1"/>
  <c r="H32" i="1"/>
  <c r="N32" i="1"/>
  <c r="D33" i="1"/>
  <c r="E33" i="1"/>
  <c r="F33" i="1"/>
  <c r="G33" i="1"/>
  <c r="N33" i="1"/>
  <c r="D34" i="1"/>
  <c r="E34" i="1"/>
  <c r="F34" i="1"/>
  <c r="G34" i="1"/>
  <c r="H34" i="1"/>
  <c r="N34" i="1"/>
  <c r="D35" i="1"/>
  <c r="E35" i="1"/>
  <c r="F35" i="1"/>
  <c r="G35" i="1"/>
  <c r="N35" i="1"/>
  <c r="D36" i="1"/>
  <c r="E36" i="1"/>
  <c r="F36" i="1"/>
  <c r="G36" i="1"/>
  <c r="H36" i="1"/>
  <c r="N36" i="1"/>
  <c r="D37" i="1"/>
  <c r="E37" i="1"/>
  <c r="F37" i="1"/>
  <c r="G37" i="1"/>
  <c r="N37" i="1"/>
  <c r="D38" i="1"/>
  <c r="E38" i="1"/>
  <c r="F38" i="1"/>
  <c r="G38" i="1"/>
  <c r="N38" i="1"/>
  <c r="D39" i="1"/>
  <c r="E39" i="1"/>
  <c r="F39" i="1"/>
  <c r="G39" i="1"/>
  <c r="H39" i="1"/>
  <c r="N39" i="1"/>
  <c r="D40" i="1"/>
  <c r="E40" i="1"/>
  <c r="F40" i="1"/>
  <c r="G40" i="1"/>
  <c r="N40" i="1"/>
  <c r="D41" i="1"/>
  <c r="E41" i="1"/>
  <c r="F41" i="1"/>
  <c r="G41" i="1"/>
  <c r="N41" i="1"/>
  <c r="D42" i="1"/>
  <c r="E42" i="1"/>
  <c r="F42" i="1"/>
  <c r="G42" i="1"/>
  <c r="N42" i="1"/>
  <c r="D43" i="1"/>
  <c r="E43" i="1"/>
  <c r="F43" i="1"/>
  <c r="G43" i="1"/>
  <c r="H43" i="1"/>
  <c r="N43" i="1"/>
  <c r="D44" i="1"/>
  <c r="E44" i="1"/>
  <c r="F44" i="1"/>
  <c r="G44" i="1"/>
  <c r="N44" i="1"/>
  <c r="D45" i="1"/>
  <c r="E45" i="1"/>
  <c r="F45" i="1"/>
  <c r="G45" i="1"/>
  <c r="H45" i="1"/>
  <c r="N45" i="1"/>
  <c r="D46" i="1"/>
  <c r="E46" i="1"/>
  <c r="F46" i="1"/>
  <c r="G46" i="1"/>
  <c r="H46" i="1"/>
  <c r="N46" i="1"/>
  <c r="D47" i="1"/>
  <c r="E47" i="1"/>
  <c r="F47" i="1"/>
  <c r="G47" i="1"/>
  <c r="N47" i="1"/>
  <c r="D48" i="1"/>
  <c r="E48" i="1"/>
  <c r="F48" i="1"/>
  <c r="G48" i="1"/>
  <c r="N48" i="1"/>
  <c r="D49" i="1"/>
  <c r="E49" i="1"/>
  <c r="F49" i="1"/>
  <c r="G49" i="1"/>
  <c r="H49" i="1"/>
  <c r="N49" i="1"/>
  <c r="D50" i="1"/>
  <c r="E50" i="1"/>
  <c r="F50" i="1"/>
  <c r="G50" i="1"/>
  <c r="N50" i="1"/>
  <c r="D51" i="1"/>
  <c r="E51" i="1"/>
  <c r="F51" i="1"/>
  <c r="G51" i="1"/>
  <c r="H51" i="1"/>
  <c r="N51" i="1"/>
  <c r="D52" i="1"/>
  <c r="E52" i="1"/>
  <c r="F52" i="1"/>
  <c r="G52" i="1"/>
  <c r="H52" i="1"/>
  <c r="N52" i="1"/>
  <c r="D53" i="1"/>
  <c r="E53" i="1"/>
  <c r="F53" i="1"/>
  <c r="G53" i="1"/>
  <c r="N53" i="1"/>
  <c r="D54" i="1"/>
  <c r="E54" i="1"/>
  <c r="F54" i="1"/>
  <c r="G54" i="1"/>
  <c r="H54" i="1"/>
  <c r="N54" i="1"/>
  <c r="D55" i="1"/>
  <c r="E55" i="1"/>
  <c r="F55" i="1"/>
  <c r="G55" i="1"/>
  <c r="H55" i="1"/>
  <c r="N55" i="1"/>
  <c r="D56" i="1"/>
  <c r="E56" i="1"/>
  <c r="F56" i="1"/>
  <c r="G56" i="1"/>
  <c r="H56" i="1"/>
  <c r="N56" i="1"/>
  <c r="D57" i="1"/>
  <c r="E57" i="1"/>
  <c r="F57" i="1"/>
  <c r="G57" i="1"/>
  <c r="H57" i="1"/>
  <c r="N57" i="1"/>
  <c r="D58" i="1"/>
  <c r="E58" i="1"/>
  <c r="F58" i="1"/>
  <c r="G58" i="1"/>
  <c r="N58" i="1"/>
  <c r="D59" i="1"/>
  <c r="E59" i="1"/>
  <c r="F59" i="1"/>
  <c r="G59" i="1"/>
  <c r="H59" i="1"/>
  <c r="N59" i="1"/>
  <c r="D60" i="1"/>
  <c r="E60" i="1"/>
  <c r="F60" i="1"/>
  <c r="G60" i="1"/>
  <c r="H60" i="1"/>
  <c r="N60" i="1"/>
  <c r="D61" i="1"/>
  <c r="E61" i="1"/>
  <c r="F61" i="1"/>
  <c r="G61" i="1"/>
  <c r="H61" i="1"/>
  <c r="N61" i="1"/>
  <c r="D62" i="1"/>
  <c r="E62" i="1"/>
  <c r="F62" i="1"/>
  <c r="G62" i="1"/>
  <c r="H62" i="1"/>
  <c r="N62" i="1"/>
  <c r="D63" i="1"/>
  <c r="E63" i="1"/>
  <c r="F63" i="1"/>
  <c r="G63" i="1"/>
  <c r="N63" i="1"/>
  <c r="D64" i="1"/>
  <c r="E64" i="1"/>
  <c r="F64" i="1"/>
  <c r="G64" i="1"/>
  <c r="N64" i="1"/>
  <c r="D65" i="1"/>
  <c r="E65" i="1"/>
  <c r="F65" i="1"/>
  <c r="G65" i="1"/>
  <c r="H65" i="1"/>
  <c r="N65" i="1"/>
  <c r="D66" i="1"/>
  <c r="E66" i="1"/>
  <c r="F66" i="1"/>
  <c r="G66" i="1"/>
  <c r="H66" i="1"/>
  <c r="N66" i="1"/>
  <c r="D67" i="1"/>
  <c r="E67" i="1"/>
  <c r="F67" i="1"/>
  <c r="G67" i="1"/>
  <c r="H67" i="1"/>
  <c r="N67" i="1"/>
  <c r="D68" i="1"/>
  <c r="E68" i="1"/>
  <c r="F68" i="1"/>
  <c r="G68" i="1"/>
  <c r="H68" i="1"/>
  <c r="N68" i="1"/>
  <c r="D2" i="1"/>
  <c r="E2" i="1"/>
  <c r="F2" i="1"/>
  <c r="G2" i="1"/>
  <c r="H2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2" i="1"/>
  <c r="H3" i="1"/>
  <c r="I3" i="1"/>
  <c r="J3" i="1"/>
  <c r="K3" i="1"/>
  <c r="L3" i="1"/>
  <c r="H4" i="1"/>
  <c r="I4" i="1"/>
  <c r="J4" i="1"/>
  <c r="K4" i="1"/>
  <c r="L4" i="1"/>
  <c r="H5" i="1"/>
  <c r="I5" i="1"/>
  <c r="J5" i="1"/>
  <c r="K5" i="1"/>
  <c r="L5" i="1"/>
  <c r="H6" i="1"/>
  <c r="I6" i="1"/>
  <c r="J6" i="1"/>
  <c r="K6" i="1"/>
  <c r="L6" i="1"/>
  <c r="H7" i="1"/>
  <c r="I7" i="1"/>
  <c r="J7" i="1"/>
  <c r="K7" i="1"/>
  <c r="L7" i="1"/>
  <c r="H8" i="1"/>
  <c r="I8" i="1"/>
  <c r="J8" i="1"/>
  <c r="K8" i="1"/>
  <c r="L8" i="1"/>
  <c r="H9" i="1"/>
  <c r="I9" i="1"/>
  <c r="J9" i="1"/>
  <c r="K9" i="1"/>
  <c r="L9" i="1"/>
  <c r="H10" i="1"/>
  <c r="I10" i="1"/>
  <c r="J10" i="1"/>
  <c r="K10" i="1"/>
  <c r="L10" i="1"/>
  <c r="H11" i="1"/>
  <c r="I11" i="1"/>
  <c r="J11" i="1"/>
  <c r="K11" i="1"/>
  <c r="L11" i="1"/>
  <c r="H12" i="1"/>
  <c r="I12" i="1"/>
  <c r="J12" i="1"/>
  <c r="K12" i="1"/>
  <c r="L12" i="1"/>
  <c r="I13" i="1"/>
  <c r="J13" i="1"/>
  <c r="K13" i="1"/>
  <c r="L13" i="1"/>
  <c r="H14" i="1"/>
  <c r="I14" i="1"/>
  <c r="J14" i="1"/>
  <c r="K14" i="1"/>
  <c r="L14" i="1"/>
  <c r="H15" i="1"/>
  <c r="I15" i="1"/>
  <c r="J15" i="1"/>
  <c r="K15" i="1"/>
  <c r="L15" i="1"/>
  <c r="I16" i="1"/>
  <c r="J16" i="1"/>
  <c r="K16" i="1"/>
  <c r="L16" i="1"/>
  <c r="H17" i="1"/>
  <c r="I17" i="1"/>
  <c r="J17" i="1"/>
  <c r="K17" i="1"/>
  <c r="L17" i="1"/>
  <c r="H18" i="1"/>
  <c r="I18" i="1"/>
  <c r="J18" i="1"/>
  <c r="K18" i="1"/>
  <c r="L18" i="1"/>
  <c r="H19" i="1"/>
  <c r="I19" i="1"/>
  <c r="J19" i="1"/>
  <c r="K19" i="1"/>
  <c r="L19" i="1"/>
  <c r="H20" i="1"/>
  <c r="I20" i="1"/>
  <c r="J20" i="1"/>
  <c r="K20" i="1"/>
  <c r="L20" i="1"/>
  <c r="I21" i="1"/>
  <c r="J21" i="1"/>
  <c r="K21" i="1"/>
  <c r="L21" i="1"/>
  <c r="H22" i="1"/>
  <c r="I22" i="1"/>
  <c r="J22" i="1"/>
  <c r="K22" i="1"/>
  <c r="L22" i="1"/>
  <c r="I23" i="1"/>
  <c r="J23" i="1"/>
  <c r="K23" i="1"/>
  <c r="L23" i="1"/>
  <c r="I24" i="1"/>
  <c r="J24" i="1"/>
  <c r="K24" i="1"/>
  <c r="L24" i="1"/>
  <c r="I25" i="1"/>
  <c r="J25" i="1"/>
  <c r="K25" i="1"/>
  <c r="L25" i="1"/>
  <c r="H26" i="1"/>
  <c r="I26" i="1"/>
  <c r="J26" i="1"/>
  <c r="K26" i="1"/>
  <c r="L26" i="1"/>
  <c r="I27" i="1"/>
  <c r="J27" i="1"/>
  <c r="K27" i="1"/>
  <c r="L27" i="1"/>
  <c r="H28" i="1"/>
  <c r="I28" i="1"/>
  <c r="J28" i="1"/>
  <c r="K28" i="1"/>
  <c r="L28" i="1"/>
  <c r="H29" i="1"/>
  <c r="I29" i="1"/>
  <c r="J29" i="1"/>
  <c r="K29" i="1"/>
  <c r="L29" i="1"/>
  <c r="H30" i="1"/>
  <c r="I30" i="1"/>
  <c r="J30" i="1"/>
  <c r="K30" i="1"/>
  <c r="L30" i="1"/>
  <c r="I31" i="1"/>
  <c r="J31" i="1"/>
  <c r="K31" i="1"/>
  <c r="L31" i="1"/>
  <c r="I32" i="1"/>
  <c r="J32" i="1"/>
  <c r="K32" i="1"/>
  <c r="L32" i="1"/>
  <c r="H33" i="1"/>
  <c r="I33" i="1"/>
  <c r="J33" i="1"/>
  <c r="K33" i="1"/>
  <c r="L33" i="1"/>
  <c r="I34" i="1"/>
  <c r="J34" i="1"/>
  <c r="K34" i="1"/>
  <c r="L34" i="1"/>
  <c r="H35" i="1"/>
  <c r="I35" i="1"/>
  <c r="J35" i="1"/>
  <c r="K35" i="1"/>
  <c r="L35" i="1"/>
  <c r="I36" i="1"/>
  <c r="J36" i="1"/>
  <c r="K36" i="1"/>
  <c r="L36" i="1"/>
  <c r="H37" i="1"/>
  <c r="I37" i="1"/>
  <c r="J37" i="1"/>
  <c r="K37" i="1"/>
  <c r="L37" i="1"/>
  <c r="H38" i="1"/>
  <c r="I38" i="1"/>
  <c r="J38" i="1"/>
  <c r="K38" i="1"/>
  <c r="L38" i="1"/>
  <c r="I39" i="1"/>
  <c r="J39" i="1"/>
  <c r="K39" i="1"/>
  <c r="L39" i="1"/>
  <c r="H40" i="1"/>
  <c r="I40" i="1"/>
  <c r="J40" i="1"/>
  <c r="K40" i="1"/>
  <c r="L40" i="1"/>
  <c r="H41" i="1"/>
  <c r="I41" i="1"/>
  <c r="J41" i="1"/>
  <c r="K41" i="1"/>
  <c r="L41" i="1"/>
  <c r="H42" i="1"/>
  <c r="I42" i="1"/>
  <c r="J42" i="1"/>
  <c r="K42" i="1"/>
  <c r="L42" i="1"/>
  <c r="I43" i="1"/>
  <c r="J43" i="1"/>
  <c r="K43" i="1"/>
  <c r="L43" i="1"/>
  <c r="H44" i="1"/>
  <c r="I44" i="1"/>
  <c r="J44" i="1"/>
  <c r="K44" i="1"/>
  <c r="L44" i="1"/>
  <c r="I45" i="1"/>
  <c r="J45" i="1"/>
  <c r="K45" i="1"/>
  <c r="L45" i="1"/>
  <c r="I46" i="1"/>
  <c r="J46" i="1"/>
  <c r="K46" i="1"/>
  <c r="L46" i="1"/>
  <c r="H47" i="1"/>
  <c r="I47" i="1"/>
  <c r="J47" i="1"/>
  <c r="K47" i="1"/>
  <c r="L47" i="1"/>
  <c r="H48" i="1"/>
  <c r="I48" i="1"/>
  <c r="J48" i="1"/>
  <c r="K48" i="1"/>
  <c r="L48" i="1"/>
  <c r="I49" i="1"/>
  <c r="J49" i="1"/>
  <c r="K49" i="1"/>
  <c r="L49" i="1"/>
  <c r="H50" i="1"/>
  <c r="I50" i="1"/>
  <c r="J50" i="1"/>
  <c r="K50" i="1"/>
  <c r="L50" i="1"/>
  <c r="I51" i="1"/>
  <c r="J51" i="1"/>
  <c r="K51" i="1"/>
  <c r="L51" i="1"/>
  <c r="I52" i="1"/>
  <c r="J52" i="1"/>
  <c r="K52" i="1"/>
  <c r="L52" i="1"/>
  <c r="H53" i="1"/>
  <c r="I53" i="1"/>
  <c r="J53" i="1"/>
  <c r="K53" i="1"/>
  <c r="L53" i="1"/>
  <c r="I54" i="1"/>
  <c r="J54" i="1"/>
  <c r="K54" i="1"/>
  <c r="L54" i="1"/>
  <c r="I55" i="1"/>
  <c r="J55" i="1"/>
  <c r="K55" i="1"/>
  <c r="L55" i="1"/>
  <c r="I56" i="1"/>
  <c r="J56" i="1"/>
  <c r="K56" i="1"/>
  <c r="L56" i="1"/>
  <c r="I57" i="1"/>
  <c r="J57" i="1"/>
  <c r="K57" i="1"/>
  <c r="L57" i="1"/>
  <c r="H58" i="1"/>
  <c r="I58" i="1"/>
  <c r="J58" i="1"/>
  <c r="K58" i="1"/>
  <c r="L58" i="1"/>
  <c r="I59" i="1"/>
  <c r="J59" i="1"/>
  <c r="K59" i="1"/>
  <c r="L59" i="1"/>
  <c r="I60" i="1"/>
  <c r="J60" i="1"/>
  <c r="K60" i="1"/>
  <c r="L60" i="1"/>
  <c r="I61" i="1"/>
  <c r="J61" i="1"/>
  <c r="K61" i="1"/>
  <c r="L61" i="1"/>
  <c r="I62" i="1"/>
  <c r="J62" i="1"/>
  <c r="K62" i="1"/>
  <c r="L62" i="1"/>
  <c r="H63" i="1"/>
  <c r="I63" i="1"/>
  <c r="J63" i="1"/>
  <c r="K63" i="1"/>
  <c r="L63" i="1"/>
  <c r="H64" i="1"/>
  <c r="I64" i="1"/>
  <c r="J64" i="1"/>
  <c r="K64" i="1"/>
  <c r="L64" i="1"/>
  <c r="I65" i="1"/>
  <c r="J65" i="1"/>
  <c r="K65" i="1"/>
  <c r="L65" i="1"/>
  <c r="I66" i="1"/>
  <c r="J66" i="1"/>
  <c r="K66" i="1"/>
  <c r="L66" i="1"/>
  <c r="I67" i="1"/>
  <c r="J67" i="1"/>
  <c r="K67" i="1"/>
  <c r="L67" i="1"/>
  <c r="I68" i="1"/>
  <c r="J68" i="1"/>
  <c r="K68" i="1"/>
  <c r="L68" i="1"/>
  <c r="K2" i="1"/>
  <c r="L2" i="1"/>
  <c r="J2" i="1"/>
  <c r="I2" i="1"/>
</calcChain>
</file>

<file path=xl/sharedStrings.xml><?xml version="1.0" encoding="utf-8"?>
<sst xmlns="http://schemas.openxmlformats.org/spreadsheetml/2006/main" count="291" uniqueCount="169">
  <si>
    <t>No</t>
  </si>
  <si>
    <t>Sailno</t>
  </si>
  <si>
    <t>Name</t>
  </si>
  <si>
    <t>Points</t>
  </si>
  <si>
    <t>SLO 711</t>
  </si>
  <si>
    <t>LUKA ZABUKOVEC, SLO, Male, 2006, KADET, JK JADRO KOPER</t>
  </si>
  <si>
    <t>SLO 1212</t>
  </si>
  <si>
    <t>DANIEL CANTE, SLO, Male, 2004, JK IZOLA</t>
  </si>
  <si>
    <t>SLO 922</t>
  </si>
  <si>
    <t>ALJA PETRIC, SLO, Female, 2005, JK JADRO KOPER</t>
  </si>
  <si>
    <t>SLO 255</t>
  </si>
  <si>
    <t>MARTIN FRAS, SLO, Male, 2004, JK IZOLA</t>
  </si>
  <si>
    <t>SLO 93</t>
  </si>
  <si>
    <t>CELESTINA SABADIN, SLO, Female, 2003, JK PIRAT</t>
  </si>
  <si>
    <t>SLO 1005</t>
  </si>
  <si>
    <t>IVAN VAHRUSEV, SLO, Male, 2005, JK PIRAT</t>
  </si>
  <si>
    <t>SLO 750</t>
  </si>
  <si>
    <t>DAN BELINGER, SLO, Male, 2004, JK PIRAT</t>
  </si>
  <si>
    <t>SLO 64</t>
  </si>
  <si>
    <t>GASPER STRAHOVNIK, SLO, Male, 2002, JK PIRAT</t>
  </si>
  <si>
    <t>SLO 311</t>
  </si>
  <si>
    <t>ALENKA VALENCIC, SLO, Female, 2005, JK BURJA IZOLA</t>
  </si>
  <si>
    <t>AUT 1205</t>
  </si>
  <si>
    <t>YANNIK HOEGER, AUT, Male, 2003, SU-YCS AUSTRIA</t>
  </si>
  <si>
    <t>SLO 952</t>
  </si>
  <si>
    <t>KATJA FILIPIC, SLO, Female, 2005, JK JADRO KOPER</t>
  </si>
  <si>
    <t>SLO 411</t>
  </si>
  <si>
    <t>TONI BENCIC, SLO, Male, 2006, KADET, JK PIRAT</t>
  </si>
  <si>
    <t>SLO 228</t>
  </si>
  <si>
    <t>KATERINA SEDMAK, SLO, Male, 2003, JK IZOLA</t>
  </si>
  <si>
    <t>SLO 399</t>
  </si>
  <si>
    <t>SPELA HAJDINJAK, SLO, Female, 2002, JK BURJA IZOLA</t>
  </si>
  <si>
    <t>SLO 944</t>
  </si>
  <si>
    <t>MAJ PETRIC, SLO, Male, 2007, KADET, JK JADRO KOPER</t>
  </si>
  <si>
    <t>SLO 1002</t>
  </si>
  <si>
    <t>JAKOB GOLUBIC, SLO, Male, 2004, JK PIRAT</t>
  </si>
  <si>
    <t>(ocs)</t>
  </si>
  <si>
    <t>SLO 1035</t>
  </si>
  <si>
    <t>LIZA LEVANDOVSKA, SLO, Female, 2005, JK PIRAT</t>
  </si>
  <si>
    <t>SLO 666</t>
  </si>
  <si>
    <t>JAKOB MUSA OLIVIERI, SLO, Male, 2004, JK OLIMPIC</t>
  </si>
  <si>
    <t>SLO 87</t>
  </si>
  <si>
    <t>GASPER BABIC, SLO, Male, 2004, JK IZOLA</t>
  </si>
  <si>
    <t>SLO 2112</t>
  </si>
  <si>
    <t>VID MAGISTER, SLO, Male, 2007, KADET, JK PIRAT</t>
  </si>
  <si>
    <t>SLO 111</t>
  </si>
  <si>
    <t>DANEI MARUSIC, SLO, Male, 2004, JK JADRO KOPER</t>
  </si>
  <si>
    <t>SLO 951</t>
  </si>
  <si>
    <t>VAL MARIO COLARICH, SLO, Male, 2006, KADET, JK JADRO KOPER</t>
  </si>
  <si>
    <t>(bfd)</t>
  </si>
  <si>
    <t>SLO 811</t>
  </si>
  <si>
    <t>VALENTIN STRAVS, SLO, Male, 2006, KADET, JK JADRO KOPER</t>
  </si>
  <si>
    <t>SLO 913</t>
  </si>
  <si>
    <t>TARIN PECAR, SLO, Female, 2006, KADETINJA, JK JADRO KOPER</t>
  </si>
  <si>
    <t>SLO 234</t>
  </si>
  <si>
    <t>MARINA VRASCAJ, SLO, Female, 2004, WVSC CRNOMELJ</t>
  </si>
  <si>
    <t>SLO 758</t>
  </si>
  <si>
    <t>SVIT DUJMOVIC STERPIN, SLO, Male, 2006, KADET, JK PIRAT</t>
  </si>
  <si>
    <t>SLO 395</t>
  </si>
  <si>
    <t>BENJAMIN AGANOVIC, SLO, Male, 2005, JK BURJA IZOLA</t>
  </si>
  <si>
    <t>SLO 525</t>
  </si>
  <si>
    <t>JURE BARL, SLO, Male, 2003, JK LJUBLJANA</t>
  </si>
  <si>
    <t>SLO 956</t>
  </si>
  <si>
    <t>SVEN PANGER, SLO, Male, 2005, JK JADRO KOPER</t>
  </si>
  <si>
    <t>SLO 846</t>
  </si>
  <si>
    <t>ANA PLANINSIC, SLO, Female, 2008, KADETINJA, SD PIRAN</t>
  </si>
  <si>
    <t>SLO 955</t>
  </si>
  <si>
    <t>ZALA VIDMAR, SLO, Female, 2007, KADETINJA, JK JADRO KOPER</t>
  </si>
  <si>
    <t>SLO 678</t>
  </si>
  <si>
    <t>JERNEJ FLANDJA, SLO, Male, 2005, JK OLIMPIC</t>
  </si>
  <si>
    <t>SLO 377</t>
  </si>
  <si>
    <t>MARK RODICA, SLO, Male, 2008, KADET, JK BURJA IZOLA</t>
  </si>
  <si>
    <t>SLO 631</t>
  </si>
  <si>
    <t>PETER KOPRIVEC, SLO, Male, 2005, JK OLIMPIC</t>
  </si>
  <si>
    <t>SLO 375</t>
  </si>
  <si>
    <t>SARA DOMENIK, SLO, Female, 2007, KADETINJA, JK BURJA IZOLA</t>
  </si>
  <si>
    <t>SLO 911</t>
  </si>
  <si>
    <t>LANA VIDMAR, SLO, Female, 2004, JK JADRO KOPER</t>
  </si>
  <si>
    <t>SLO 368</t>
  </si>
  <si>
    <t>PATRICK BUBNIC DILICA, SLO, Male, 2005, JK BURJA IZOLA</t>
  </si>
  <si>
    <t>SLO 511</t>
  </si>
  <si>
    <t>ANTON REJEC, SLO, Male, 2007, KADET, JK JADRO KOPER</t>
  </si>
  <si>
    <t>SLO 526</t>
  </si>
  <si>
    <t>MATEVZ BEDENE, SLO, Male, 2005, JK LJUBLJANA</t>
  </si>
  <si>
    <t>(dsq)</t>
  </si>
  <si>
    <t>SLO 654</t>
  </si>
  <si>
    <t>KLEMEN FILIPCIC, SLO, Male, 2005, JK OLIMPIC</t>
  </si>
  <si>
    <t>SLO 669</t>
  </si>
  <si>
    <t>MATEJ BERTOK, SLO, Male, 2005, JK OLIMPIC</t>
  </si>
  <si>
    <t>SLO 881</t>
  </si>
  <si>
    <t>TEO GRZELJ, SLO, Male, 2007, KADET, JK PIRAT</t>
  </si>
  <si>
    <t>SLO 1802</t>
  </si>
  <si>
    <t>TAI SIMONOVICH, SLO, Male, 2005, JK PIRAT</t>
  </si>
  <si>
    <t>(dns)</t>
  </si>
  <si>
    <t>dns</t>
  </si>
  <si>
    <t>SLO 958</t>
  </si>
  <si>
    <t>DAVID RITOSA, SLO, Male, 2007, KADET, JK JADRO KOPER</t>
  </si>
  <si>
    <t>SLO 393</t>
  </si>
  <si>
    <t>ALESSIA BUBNIC DILICA, SLO, Female, 2007, KADETINJA, JK BURJA IZOLA</t>
  </si>
  <si>
    <t>AUT 1150</t>
  </si>
  <si>
    <t>JAKOB ZNIDARIC, AUT, Male, 2005, NAUTIC CLUB AUSTRIA</t>
  </si>
  <si>
    <t>SLO 527</t>
  </si>
  <si>
    <t>GAJA KOLARIC, SLO, Female, 2003, JK LJUBLJANA</t>
  </si>
  <si>
    <t>SLO 849</t>
  </si>
  <si>
    <t>NIKA BAKIC SPEZIA, SLO, Female, 2009, KADETINJA, SD PIRAN</t>
  </si>
  <si>
    <t>SLO 189</t>
  </si>
  <si>
    <t>ELISA SEDMAK, SLO, Female, 2005, JK IZOLA</t>
  </si>
  <si>
    <t>dnc</t>
  </si>
  <si>
    <t>SLO 912</t>
  </si>
  <si>
    <t>LIAM AL-DILAMI, SLO, Male, 2007, KADET, JK JADRO KOPER</t>
  </si>
  <si>
    <t>SLO 188</t>
  </si>
  <si>
    <t>ZIGA CEPAK, SLO, Male, 2008, KADET, JK PIRAT</t>
  </si>
  <si>
    <t>SLO 524</t>
  </si>
  <si>
    <t>ALJAZ ZIBERT, SLO, Male, 2005, JK LJUBLJANA</t>
  </si>
  <si>
    <t>SLO 372</t>
  </si>
  <si>
    <t>KRIS PERUZIN, SLO, Male, 2008, KADET, JK BURJA IZOLA</t>
  </si>
  <si>
    <t>SLO 91</t>
  </si>
  <si>
    <t>MAJA SIRCA, SLO, Female, 2006, KADETINJA, JK JADRO KOPER</t>
  </si>
  <si>
    <t>SLO 373</t>
  </si>
  <si>
    <t>ARNE BAJRAMOVIC, SLO, Male, 2006, KADET, JK BURJA IZOLA</t>
  </si>
  <si>
    <t>SLO 821</t>
  </si>
  <si>
    <t>LUCKA BEDENE, SLO, Female, 2008, KADETINJA, JK LJUBLJANA</t>
  </si>
  <si>
    <t>SLO 587</t>
  </si>
  <si>
    <t>NEJC GABRENJA, SLO, Male, 2004, JK LJUBLJANA</t>
  </si>
  <si>
    <t>SLO 338</t>
  </si>
  <si>
    <t>ENYA AGNELLO, SLO, Female, 2006, KADETINJA, JK BURJA IZOLA</t>
  </si>
  <si>
    <t>SLO 875</t>
  </si>
  <si>
    <t>ROK KOVACIC, SLO, Male, 2009, KADET, SD PIRAN</t>
  </si>
  <si>
    <t>SLO 371</t>
  </si>
  <si>
    <t>MARKO BALABAN, SLO, Male, 2009, KADET, JK BURJA IZOLA</t>
  </si>
  <si>
    <t>SLO 376</t>
  </si>
  <si>
    <t>ALEKS SOVDAT DE FAVERI, SLO, Male, 2008, KADET, JK BURJA IZOLA</t>
  </si>
  <si>
    <t>SLO 523</t>
  </si>
  <si>
    <t>AJDA SMAJDEK, SLO, Female, 2004, JK LJUBLJANA</t>
  </si>
  <si>
    <t>SLO 522</t>
  </si>
  <si>
    <t>ANEJA SMAJDEK, SLO, Female, 2004, JK LJUBLJANA</t>
  </si>
  <si>
    <t>SLO 3</t>
  </si>
  <si>
    <t>IZABEL PUSPAN ZAVRTANIK, SLO, Female, 2007, KADETINJA, JK BURJA IZOLA</t>
  </si>
  <si>
    <t>SLO 843</t>
  </si>
  <si>
    <t>ALJANA BAJEC, SLO, Female, 2009, KADETINJA, SD PIRAN</t>
  </si>
  <si>
    <t>SLO 847</t>
  </si>
  <si>
    <t>DANTE DROZINA, SLO, Male, 2008, KADET, SD PIRAN</t>
  </si>
  <si>
    <t>SLO 889</t>
  </si>
  <si>
    <t>SIMON VUK, SLO, Male, 2007, KADET, SD PIRAN</t>
  </si>
  <si>
    <t>PETER MILIVOJEVIC, SLO, Male, 2001, JK JADRO KOPER</t>
  </si>
  <si>
    <t>JANEZ ZABUKOVEC, SLO, Male, 2002, JK JADRO KOPER</t>
  </si>
  <si>
    <t>KLEMEN PETROVIC, SLO, Male, 2001, JK JADRO KOPER</t>
  </si>
  <si>
    <t>NEJC VALENCIC, SLO, Male, 2002, JK BURJA IZOLA</t>
  </si>
  <si>
    <t>ALEX VELJAK, SLO, Male, 2001, JK JADRO KOPER</t>
  </si>
  <si>
    <t>TONI REBEC, SLO, Male, 2001, JK OLIMPIC</t>
  </si>
  <si>
    <t>(dsq )</t>
  </si>
  <si>
    <t>LUKA LOVRIC, SLO, Male, 2001, JK BURJA IZOLA</t>
  </si>
  <si>
    <t>MAJA ZIBERT, SLO, Female, 2001, JK LJUBLJANA</t>
  </si>
  <si>
    <t>SANDRA LIPOVEC, SLO, Female, 2000, JK PIRAT</t>
  </si>
  <si>
    <t>ERIK RODICA, SLO, Male, 2002, JK BURJA IZOLA</t>
  </si>
  <si>
    <t>MAXIM BAJEC, SLO, Male, 2007, JK PIRAT</t>
  </si>
  <si>
    <t>JAKOB PEJOVIC, SLO, Male, 2004, JK LJUBLJANA</t>
  </si>
  <si>
    <t>Nat</t>
  </si>
  <si>
    <t>Sex</t>
  </si>
  <si>
    <t>Year</t>
  </si>
  <si>
    <t>Club</t>
  </si>
  <si>
    <t>TAS KOLMAN, SLO, Male, 1999, JK BURJA IZOLA</t>
  </si>
  <si>
    <t>MARTIN PETERNELJ, SLO, Male, 2000, JK JADRO KOPER</t>
  </si>
  <si>
    <t>NICOLO KRAVANJA, SLO, Male, 2000, JK BURJA IZOLA</t>
  </si>
  <si>
    <t>MAJ MUSA OLIVIERI, SLO, Male, 1999, JK OLIMPIC</t>
  </si>
  <si>
    <t>VALENTINA BARUCA, SLO, Female, 1995, JK JADRO KOPER</t>
  </si>
  <si>
    <t>ANDREJ FRAS, SLO, Male, 2000, JK IZOLA</t>
  </si>
  <si>
    <t>(dnc )</t>
  </si>
  <si>
    <t>MATIJA KOCJANCIC, SLO, Male, 2001, JK OLIMPIC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</si>
</sst>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zoomScale="124" zoomScaleNormal="124" zoomScalePageLayoutView="124" workbookViewId="0">
      <selection activeCell="L11" sqref="L11"/>
    </sheetView>
  </sheetViews>
  <sheetFormatPr baseColWidth="10" defaultRowHeight="16" x14ac:dyDescent="0.2"/>
  <cols>
    <col min="3" max="3" width="76" hidden="1" customWidth="1"/>
    <col min="4" max="8" width="10.83203125" hidden="1" customWidth="1"/>
    <col min="9" max="9" width="23.5" bestFit="1" customWidth="1"/>
    <col min="14" max="14" width="15" bestFit="1" customWidth="1"/>
  </cols>
  <sheetData>
    <row r="1" spans="1:23" x14ac:dyDescent="0.2">
      <c r="A1" t="s">
        <v>0</v>
      </c>
      <c r="B1" t="s">
        <v>1</v>
      </c>
      <c r="C1" t="s">
        <v>2</v>
      </c>
      <c r="O1" t="s">
        <v>3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</row>
    <row r="2" spans="1:23" x14ac:dyDescent="0.2">
      <c r="A2">
        <v>1</v>
      </c>
      <c r="B2" t="s">
        <v>4</v>
      </c>
      <c r="C2" t="s">
        <v>5</v>
      </c>
      <c r="D2">
        <f>FIND(",",$C2)</f>
        <v>15</v>
      </c>
      <c r="E2">
        <f>FIND(",",$C2,D2+1)</f>
        <v>20</v>
      </c>
      <c r="F2">
        <f t="shared" ref="F2:H2" si="0">FIND(",",$C2,E2+1)</f>
        <v>26</v>
      </c>
      <c r="G2">
        <f t="shared" si="0"/>
        <v>32</v>
      </c>
      <c r="H2">
        <f t="shared" si="0"/>
        <v>39</v>
      </c>
      <c r="I2" t="str">
        <f>LEFT($C2,D2-1)</f>
        <v>LUKA ZABUKOVEC</v>
      </c>
      <c r="J2" t="str">
        <f>MID($C2,D2+2,E2-D2-2)</f>
        <v>SLO</v>
      </c>
      <c r="K2" t="str">
        <f t="shared" ref="K2:L2" si="1">MID($C2,E2+2,F2-E2-2)</f>
        <v>Male</v>
      </c>
      <c r="L2" t="str">
        <f t="shared" si="1"/>
        <v>2006</v>
      </c>
      <c r="M2" t="str">
        <f>IF(MID($C2,G2+2,1)="K",MID($C2,G2+2,H2-G2-2),"")</f>
        <v>KADET</v>
      </c>
      <c r="N2" t="str">
        <f>IF(MID($C2,G2+2,1)="K",RIGHT($C2,LEN($C2)-H2-1),RIGHT($C2,LEN($C2)-G2-1))</f>
        <v>JK JADRO KOPER</v>
      </c>
      <c r="O2">
        <v>18</v>
      </c>
      <c r="P2">
        <v>-6</v>
      </c>
      <c r="Q2">
        <v>2</v>
      </c>
      <c r="R2">
        <v>4</v>
      </c>
      <c r="S2">
        <v>1</v>
      </c>
      <c r="T2">
        <v>4</v>
      </c>
      <c r="U2">
        <v>1</v>
      </c>
      <c r="V2">
        <v>2</v>
      </c>
      <c r="W2">
        <v>4</v>
      </c>
    </row>
    <row r="3" spans="1:23" x14ac:dyDescent="0.2">
      <c r="A3">
        <v>2</v>
      </c>
      <c r="B3" t="s">
        <v>6</v>
      </c>
      <c r="C3" t="s">
        <v>7</v>
      </c>
      <c r="D3">
        <f t="shared" ref="D3:D66" si="2">FIND(",",$C3)</f>
        <v>13</v>
      </c>
      <c r="E3">
        <f t="shared" ref="E3:H3" si="3">FIND(",",$C3,D3+1)</f>
        <v>18</v>
      </c>
      <c r="F3">
        <f t="shared" si="3"/>
        <v>24</v>
      </c>
      <c r="G3">
        <f t="shared" si="3"/>
        <v>30</v>
      </c>
      <c r="H3" t="e">
        <f t="shared" si="3"/>
        <v>#VALUE!</v>
      </c>
      <c r="I3" t="str">
        <f t="shared" ref="I3:I66" si="4">LEFT($C3,D3-1)</f>
        <v>DANIEL CANTE</v>
      </c>
      <c r="J3" t="str">
        <f t="shared" ref="J3:J66" si="5">MID($C3,D3+2,E3-D3-2)</f>
        <v>SLO</v>
      </c>
      <c r="K3" t="str">
        <f t="shared" ref="K3:K66" si="6">MID($C3,E3+2,F3-E3-2)</f>
        <v>Male</v>
      </c>
      <c r="L3" t="str">
        <f t="shared" ref="L3:L66" si="7">MID($C3,F3+2,G3-F3-2)</f>
        <v>2004</v>
      </c>
      <c r="M3" t="str">
        <f t="shared" ref="M3:M66" si="8">IF(MID($C3,G3+2,1)="K",MID($C3,G3+2,H3-G3-2),"")</f>
        <v/>
      </c>
      <c r="N3" t="str">
        <f t="shared" ref="N3:N66" si="9">IF(MID($C3,G3+2,1)="K",RIGHT($C3,LEN($C3)-H3-1),RIGHT($C3,LEN($C3)-G3-1))</f>
        <v>JK IZOLA</v>
      </c>
      <c r="O3">
        <v>31</v>
      </c>
      <c r="P3">
        <v>4</v>
      </c>
      <c r="Q3">
        <v>6</v>
      </c>
      <c r="R3">
        <v>15</v>
      </c>
      <c r="S3">
        <v>2</v>
      </c>
      <c r="T3">
        <v>1</v>
      </c>
      <c r="U3">
        <v>-22</v>
      </c>
      <c r="V3">
        <v>1</v>
      </c>
      <c r="W3">
        <v>2</v>
      </c>
    </row>
    <row r="4" spans="1:23" x14ac:dyDescent="0.2">
      <c r="A4">
        <v>3</v>
      </c>
      <c r="B4" t="s">
        <v>8</v>
      </c>
      <c r="C4" t="s">
        <v>9</v>
      </c>
      <c r="D4">
        <f t="shared" si="2"/>
        <v>12</v>
      </c>
      <c r="E4">
        <f t="shared" ref="E4:H4" si="10">FIND(",",$C4,D4+1)</f>
        <v>17</v>
      </c>
      <c r="F4">
        <f t="shared" si="10"/>
        <v>25</v>
      </c>
      <c r="G4">
        <f t="shared" si="10"/>
        <v>31</v>
      </c>
      <c r="H4" t="e">
        <f t="shared" si="10"/>
        <v>#VALUE!</v>
      </c>
      <c r="I4" t="str">
        <f t="shared" si="4"/>
        <v>ALJA PETRIC</v>
      </c>
      <c r="J4" t="str">
        <f t="shared" si="5"/>
        <v>SLO</v>
      </c>
      <c r="K4" t="str">
        <f t="shared" si="6"/>
        <v>Female</v>
      </c>
      <c r="L4" t="str">
        <f t="shared" si="7"/>
        <v>2005</v>
      </c>
      <c r="M4" t="str">
        <f t="shared" si="8"/>
        <v/>
      </c>
      <c r="N4" t="str">
        <f t="shared" si="9"/>
        <v>JK JADRO KOPER</v>
      </c>
      <c r="O4">
        <v>31</v>
      </c>
      <c r="P4">
        <v>7</v>
      </c>
      <c r="Q4">
        <v>8</v>
      </c>
      <c r="R4">
        <v>2</v>
      </c>
      <c r="S4">
        <v>4</v>
      </c>
      <c r="T4">
        <v>-13</v>
      </c>
      <c r="U4">
        <v>2</v>
      </c>
      <c r="V4">
        <v>3</v>
      </c>
      <c r="W4">
        <v>5</v>
      </c>
    </row>
    <row r="5" spans="1:23" x14ac:dyDescent="0.2">
      <c r="A5">
        <v>4</v>
      </c>
      <c r="B5" t="s">
        <v>10</v>
      </c>
      <c r="C5" t="s">
        <v>11</v>
      </c>
      <c r="D5">
        <f t="shared" si="2"/>
        <v>12</v>
      </c>
      <c r="E5">
        <f t="shared" ref="E5:H5" si="11">FIND(",",$C5,D5+1)</f>
        <v>17</v>
      </c>
      <c r="F5">
        <f t="shared" si="11"/>
        <v>23</v>
      </c>
      <c r="G5">
        <f t="shared" si="11"/>
        <v>29</v>
      </c>
      <c r="H5" t="e">
        <f t="shared" si="11"/>
        <v>#VALUE!</v>
      </c>
      <c r="I5" t="str">
        <f t="shared" si="4"/>
        <v>MARTIN FRAS</v>
      </c>
      <c r="J5" t="str">
        <f t="shared" si="5"/>
        <v>SLO</v>
      </c>
      <c r="K5" t="str">
        <f t="shared" si="6"/>
        <v>Male</v>
      </c>
      <c r="L5" t="str">
        <f t="shared" si="7"/>
        <v>2004</v>
      </c>
      <c r="M5" t="str">
        <f t="shared" si="8"/>
        <v/>
      </c>
      <c r="N5" t="str">
        <f t="shared" si="9"/>
        <v>JK IZOLA</v>
      </c>
      <c r="O5">
        <v>39</v>
      </c>
      <c r="P5">
        <v>-15</v>
      </c>
      <c r="Q5">
        <v>3</v>
      </c>
      <c r="R5">
        <v>8</v>
      </c>
      <c r="S5">
        <v>9</v>
      </c>
      <c r="T5">
        <v>2</v>
      </c>
      <c r="U5">
        <v>4</v>
      </c>
      <c r="V5">
        <v>5</v>
      </c>
      <c r="W5">
        <v>8</v>
      </c>
    </row>
    <row r="6" spans="1:23" x14ac:dyDescent="0.2">
      <c r="A6">
        <v>5</v>
      </c>
      <c r="B6" t="s">
        <v>12</v>
      </c>
      <c r="C6" t="s">
        <v>13</v>
      </c>
      <c r="D6">
        <f t="shared" si="2"/>
        <v>18</v>
      </c>
      <c r="E6">
        <f t="shared" ref="E6:H6" si="12">FIND(",",$C6,D6+1)</f>
        <v>23</v>
      </c>
      <c r="F6">
        <f t="shared" si="12"/>
        <v>31</v>
      </c>
      <c r="G6">
        <f t="shared" si="12"/>
        <v>37</v>
      </c>
      <c r="H6" t="e">
        <f t="shared" si="12"/>
        <v>#VALUE!</v>
      </c>
      <c r="I6" t="str">
        <f t="shared" si="4"/>
        <v>CELESTINA SABADIN</v>
      </c>
      <c r="J6" t="str">
        <f t="shared" si="5"/>
        <v>SLO</v>
      </c>
      <c r="K6" t="str">
        <f t="shared" si="6"/>
        <v>Female</v>
      </c>
      <c r="L6" t="str">
        <f t="shared" si="7"/>
        <v>2003</v>
      </c>
      <c r="M6" t="str">
        <f t="shared" si="8"/>
        <v/>
      </c>
      <c r="N6" t="str">
        <f t="shared" si="9"/>
        <v>JK PIRAT</v>
      </c>
      <c r="O6">
        <v>44</v>
      </c>
      <c r="P6">
        <v>10</v>
      </c>
      <c r="Q6">
        <v>-15</v>
      </c>
      <c r="R6">
        <v>5</v>
      </c>
      <c r="S6">
        <v>3</v>
      </c>
      <c r="T6">
        <v>6</v>
      </c>
      <c r="U6">
        <v>6</v>
      </c>
      <c r="V6">
        <v>8</v>
      </c>
      <c r="W6">
        <v>6</v>
      </c>
    </row>
    <row r="7" spans="1:23" x14ac:dyDescent="0.2">
      <c r="A7">
        <v>6</v>
      </c>
      <c r="B7" t="s">
        <v>14</v>
      </c>
      <c r="C7" t="s">
        <v>15</v>
      </c>
      <c r="D7">
        <f t="shared" si="2"/>
        <v>14</v>
      </c>
      <c r="E7">
        <f t="shared" ref="E7:H7" si="13">FIND(",",$C7,D7+1)</f>
        <v>19</v>
      </c>
      <c r="F7">
        <f t="shared" si="13"/>
        <v>25</v>
      </c>
      <c r="G7">
        <f t="shared" si="13"/>
        <v>31</v>
      </c>
      <c r="H7" t="e">
        <f t="shared" si="13"/>
        <v>#VALUE!</v>
      </c>
      <c r="I7" t="str">
        <f t="shared" si="4"/>
        <v>IVAN VAHRUSEV</v>
      </c>
      <c r="J7" t="str">
        <f t="shared" si="5"/>
        <v>SLO</v>
      </c>
      <c r="K7" t="str">
        <f t="shared" si="6"/>
        <v>Male</v>
      </c>
      <c r="L7" t="str">
        <f t="shared" si="7"/>
        <v>2005</v>
      </c>
      <c r="M7" t="str">
        <f t="shared" si="8"/>
        <v/>
      </c>
      <c r="N7" t="str">
        <f t="shared" si="9"/>
        <v>JK PIRAT</v>
      </c>
      <c r="O7">
        <v>50</v>
      </c>
      <c r="P7">
        <v>2</v>
      </c>
      <c r="Q7">
        <v>4</v>
      </c>
      <c r="R7">
        <v>-16</v>
      </c>
      <c r="S7">
        <v>6</v>
      </c>
      <c r="T7">
        <v>9</v>
      </c>
      <c r="U7">
        <v>9</v>
      </c>
      <c r="V7">
        <v>10</v>
      </c>
      <c r="W7">
        <v>10</v>
      </c>
    </row>
    <row r="8" spans="1:23" x14ac:dyDescent="0.2">
      <c r="A8">
        <v>7</v>
      </c>
      <c r="B8" t="s">
        <v>16</v>
      </c>
      <c r="C8" t="s">
        <v>17</v>
      </c>
      <c r="D8">
        <f t="shared" si="2"/>
        <v>13</v>
      </c>
      <c r="E8">
        <f t="shared" ref="E8:H8" si="14">FIND(",",$C8,D8+1)</f>
        <v>18</v>
      </c>
      <c r="F8">
        <f t="shared" si="14"/>
        <v>24</v>
      </c>
      <c r="G8">
        <f t="shared" si="14"/>
        <v>30</v>
      </c>
      <c r="H8" t="e">
        <f t="shared" si="14"/>
        <v>#VALUE!</v>
      </c>
      <c r="I8" t="str">
        <f t="shared" si="4"/>
        <v>DAN BELINGER</v>
      </c>
      <c r="J8" t="str">
        <f t="shared" si="5"/>
        <v>SLO</v>
      </c>
      <c r="K8" t="str">
        <f t="shared" si="6"/>
        <v>Male</v>
      </c>
      <c r="L8" t="str">
        <f t="shared" si="7"/>
        <v>2004</v>
      </c>
      <c r="M8" t="str">
        <f t="shared" si="8"/>
        <v/>
      </c>
      <c r="N8" t="str">
        <f t="shared" si="9"/>
        <v>JK PIRAT</v>
      </c>
      <c r="O8">
        <v>59</v>
      </c>
      <c r="P8">
        <v>1</v>
      </c>
      <c r="Q8">
        <v>1</v>
      </c>
      <c r="R8">
        <v>7</v>
      </c>
      <c r="S8">
        <v>-17</v>
      </c>
      <c r="T8">
        <v>17</v>
      </c>
      <c r="U8">
        <v>5</v>
      </c>
      <c r="V8">
        <v>12</v>
      </c>
      <c r="W8">
        <v>16</v>
      </c>
    </row>
    <row r="9" spans="1:23" x14ac:dyDescent="0.2">
      <c r="A9">
        <v>8</v>
      </c>
      <c r="B9" t="s">
        <v>18</v>
      </c>
      <c r="C9" t="s">
        <v>19</v>
      </c>
      <c r="D9">
        <f t="shared" si="2"/>
        <v>18</v>
      </c>
      <c r="E9">
        <f t="shared" ref="E9:H9" si="15">FIND(",",$C9,D9+1)</f>
        <v>23</v>
      </c>
      <c r="F9">
        <f t="shared" si="15"/>
        <v>29</v>
      </c>
      <c r="G9">
        <f t="shared" si="15"/>
        <v>35</v>
      </c>
      <c r="H9" t="e">
        <f t="shared" si="15"/>
        <v>#VALUE!</v>
      </c>
      <c r="I9" t="str">
        <f t="shared" si="4"/>
        <v>GASPER STRAHOVNIK</v>
      </c>
      <c r="J9" t="str">
        <f t="shared" si="5"/>
        <v>SLO</v>
      </c>
      <c r="K9" t="str">
        <f t="shared" si="6"/>
        <v>Male</v>
      </c>
      <c r="L9" t="str">
        <f t="shared" si="7"/>
        <v>2002</v>
      </c>
      <c r="M9" t="str">
        <f t="shared" si="8"/>
        <v/>
      </c>
      <c r="N9" t="str">
        <f t="shared" si="9"/>
        <v>JK PIRAT</v>
      </c>
      <c r="O9">
        <v>59</v>
      </c>
      <c r="P9">
        <v>11</v>
      </c>
      <c r="Q9">
        <v>-18</v>
      </c>
      <c r="R9">
        <v>3</v>
      </c>
      <c r="S9">
        <v>10</v>
      </c>
      <c r="T9">
        <v>3</v>
      </c>
      <c r="U9">
        <v>14</v>
      </c>
      <c r="V9">
        <v>11</v>
      </c>
      <c r="W9">
        <v>7</v>
      </c>
    </row>
    <row r="10" spans="1:23" x14ac:dyDescent="0.2">
      <c r="A10">
        <v>9</v>
      </c>
      <c r="B10" t="s">
        <v>20</v>
      </c>
      <c r="C10" t="s">
        <v>21</v>
      </c>
      <c r="D10">
        <f t="shared" si="2"/>
        <v>16</v>
      </c>
      <c r="E10">
        <f t="shared" ref="E10:H10" si="16">FIND(",",$C10,D10+1)</f>
        <v>21</v>
      </c>
      <c r="F10">
        <f t="shared" si="16"/>
        <v>29</v>
      </c>
      <c r="G10">
        <f t="shared" si="16"/>
        <v>35</v>
      </c>
      <c r="H10" t="e">
        <f t="shared" si="16"/>
        <v>#VALUE!</v>
      </c>
      <c r="I10" t="str">
        <f t="shared" si="4"/>
        <v>ALENKA VALENCIC</v>
      </c>
      <c r="J10" t="str">
        <f t="shared" si="5"/>
        <v>SLO</v>
      </c>
      <c r="K10" t="str">
        <f t="shared" si="6"/>
        <v>Female</v>
      </c>
      <c r="L10" t="str">
        <f t="shared" si="7"/>
        <v>2005</v>
      </c>
      <c r="M10" t="str">
        <f t="shared" si="8"/>
        <v/>
      </c>
      <c r="N10" t="str">
        <f t="shared" si="9"/>
        <v>JK BURJA IZOLA</v>
      </c>
      <c r="O10">
        <v>70</v>
      </c>
      <c r="P10">
        <v>12</v>
      </c>
      <c r="Q10">
        <v>-29</v>
      </c>
      <c r="R10">
        <v>12</v>
      </c>
      <c r="S10">
        <v>5</v>
      </c>
      <c r="T10">
        <v>15</v>
      </c>
      <c r="U10">
        <v>8</v>
      </c>
      <c r="V10">
        <v>6</v>
      </c>
      <c r="W10">
        <v>12</v>
      </c>
    </row>
    <row r="11" spans="1:23" x14ac:dyDescent="0.2">
      <c r="A11">
        <v>10</v>
      </c>
      <c r="B11" t="s">
        <v>22</v>
      </c>
      <c r="C11" t="s">
        <v>23</v>
      </c>
      <c r="D11">
        <f t="shared" si="2"/>
        <v>14</v>
      </c>
      <c r="E11">
        <f t="shared" ref="E11:H11" si="17">FIND(",",$C11,D11+1)</f>
        <v>19</v>
      </c>
      <c r="F11">
        <f t="shared" si="17"/>
        <v>25</v>
      </c>
      <c r="G11">
        <f t="shared" si="17"/>
        <v>31</v>
      </c>
      <c r="H11" t="e">
        <f t="shared" si="17"/>
        <v>#VALUE!</v>
      </c>
      <c r="I11" t="str">
        <f t="shared" si="4"/>
        <v>YANNIK HOEGER</v>
      </c>
      <c r="J11" t="str">
        <f t="shared" si="5"/>
        <v>AUT</v>
      </c>
      <c r="K11" t="str">
        <f t="shared" si="6"/>
        <v>Male</v>
      </c>
      <c r="L11" t="str">
        <f t="shared" si="7"/>
        <v>2003</v>
      </c>
      <c r="M11" t="str">
        <f t="shared" si="8"/>
        <v/>
      </c>
      <c r="N11" t="str">
        <f t="shared" si="9"/>
        <v>SU-YCS AUSTRIA</v>
      </c>
      <c r="O11">
        <v>74</v>
      </c>
      <c r="P11">
        <v>9</v>
      </c>
      <c r="Q11">
        <v>12</v>
      </c>
      <c r="R11">
        <v>10</v>
      </c>
      <c r="S11">
        <v>12</v>
      </c>
      <c r="T11">
        <v>11</v>
      </c>
      <c r="U11">
        <v>-17</v>
      </c>
      <c r="V11">
        <v>9</v>
      </c>
      <c r="W11">
        <v>11</v>
      </c>
    </row>
    <row r="12" spans="1:23" x14ac:dyDescent="0.2">
      <c r="A12">
        <v>11</v>
      </c>
      <c r="B12" t="s">
        <v>24</v>
      </c>
      <c r="C12" t="s">
        <v>25</v>
      </c>
      <c r="D12">
        <f t="shared" si="2"/>
        <v>14</v>
      </c>
      <c r="E12">
        <f t="shared" ref="E12:H12" si="18">FIND(",",$C12,D12+1)</f>
        <v>19</v>
      </c>
      <c r="F12">
        <f t="shared" si="18"/>
        <v>27</v>
      </c>
      <c r="G12">
        <f t="shared" si="18"/>
        <v>33</v>
      </c>
      <c r="H12" t="e">
        <f t="shared" si="18"/>
        <v>#VALUE!</v>
      </c>
      <c r="I12" t="str">
        <f t="shared" si="4"/>
        <v>KATJA FILIPIC</v>
      </c>
      <c r="J12" t="str">
        <f t="shared" si="5"/>
        <v>SLO</v>
      </c>
      <c r="K12" t="str">
        <f t="shared" si="6"/>
        <v>Female</v>
      </c>
      <c r="L12" t="str">
        <f t="shared" si="7"/>
        <v>2005</v>
      </c>
      <c r="M12" t="str">
        <f t="shared" si="8"/>
        <v/>
      </c>
      <c r="N12" t="str">
        <f t="shared" si="9"/>
        <v>JK JADRO KOPER</v>
      </c>
      <c r="O12">
        <v>77</v>
      </c>
      <c r="P12">
        <v>14</v>
      </c>
      <c r="Q12">
        <v>-22</v>
      </c>
      <c r="R12">
        <v>21</v>
      </c>
      <c r="S12">
        <v>16</v>
      </c>
      <c r="T12">
        <v>12</v>
      </c>
      <c r="U12">
        <v>7</v>
      </c>
      <c r="V12">
        <v>4</v>
      </c>
      <c r="W12">
        <v>3</v>
      </c>
    </row>
    <row r="13" spans="1:23" x14ac:dyDescent="0.2">
      <c r="A13">
        <v>12</v>
      </c>
      <c r="B13" t="s">
        <v>26</v>
      </c>
      <c r="C13" t="s">
        <v>27</v>
      </c>
      <c r="D13">
        <f t="shared" si="2"/>
        <v>12</v>
      </c>
      <c r="E13">
        <f t="shared" ref="E13:H13" si="19">FIND(",",$C13,D13+1)</f>
        <v>17</v>
      </c>
      <c r="F13">
        <f t="shared" si="19"/>
        <v>23</v>
      </c>
      <c r="G13">
        <f t="shared" si="19"/>
        <v>29</v>
      </c>
      <c r="H13">
        <f t="shared" si="19"/>
        <v>36</v>
      </c>
      <c r="I13" t="str">
        <f t="shared" si="4"/>
        <v>TONI BENCIC</v>
      </c>
      <c r="J13" t="str">
        <f t="shared" si="5"/>
        <v>SLO</v>
      </c>
      <c r="K13" t="str">
        <f t="shared" si="6"/>
        <v>Male</v>
      </c>
      <c r="L13" t="str">
        <f t="shared" si="7"/>
        <v>2006</v>
      </c>
      <c r="M13" t="str">
        <f t="shared" si="8"/>
        <v>KADET</v>
      </c>
      <c r="N13" t="str">
        <f t="shared" si="9"/>
        <v>JK PIRAT</v>
      </c>
      <c r="O13">
        <v>87</v>
      </c>
      <c r="P13">
        <v>3</v>
      </c>
      <c r="Q13">
        <v>10</v>
      </c>
      <c r="R13">
        <v>24</v>
      </c>
      <c r="S13">
        <v>7</v>
      </c>
      <c r="T13">
        <v>10</v>
      </c>
      <c r="U13">
        <v>-36</v>
      </c>
      <c r="V13">
        <v>32</v>
      </c>
      <c r="W13">
        <v>1</v>
      </c>
    </row>
    <row r="14" spans="1:23" x14ac:dyDescent="0.2">
      <c r="A14">
        <v>13</v>
      </c>
      <c r="B14" t="s">
        <v>28</v>
      </c>
      <c r="C14" t="s">
        <v>29</v>
      </c>
      <c r="D14">
        <f t="shared" si="2"/>
        <v>16</v>
      </c>
      <c r="E14">
        <f t="shared" ref="E14:H14" si="20">FIND(",",$C14,D14+1)</f>
        <v>21</v>
      </c>
      <c r="F14">
        <f t="shared" si="20"/>
        <v>27</v>
      </c>
      <c r="G14">
        <f t="shared" si="20"/>
        <v>33</v>
      </c>
      <c r="H14" t="e">
        <f t="shared" si="20"/>
        <v>#VALUE!</v>
      </c>
      <c r="I14" t="str">
        <f t="shared" si="4"/>
        <v>KATERINA SEDMAK</v>
      </c>
      <c r="J14" t="str">
        <f t="shared" si="5"/>
        <v>SLO</v>
      </c>
      <c r="K14" t="str">
        <f t="shared" si="6"/>
        <v>Male</v>
      </c>
      <c r="L14" t="str">
        <f t="shared" si="7"/>
        <v>2003</v>
      </c>
      <c r="M14" t="str">
        <f t="shared" si="8"/>
        <v/>
      </c>
      <c r="N14" t="str">
        <f t="shared" si="9"/>
        <v>JK IZOLA</v>
      </c>
      <c r="O14">
        <v>92</v>
      </c>
      <c r="P14">
        <v>13</v>
      </c>
      <c r="Q14">
        <v>20</v>
      </c>
      <c r="R14">
        <v>13</v>
      </c>
      <c r="S14">
        <v>14</v>
      </c>
      <c r="T14">
        <v>-22</v>
      </c>
      <c r="U14">
        <v>10</v>
      </c>
      <c r="V14">
        <v>13</v>
      </c>
      <c r="W14">
        <v>9</v>
      </c>
    </row>
    <row r="15" spans="1:23" x14ac:dyDescent="0.2">
      <c r="A15">
        <v>14</v>
      </c>
      <c r="B15" t="s">
        <v>30</v>
      </c>
      <c r="C15" t="s">
        <v>31</v>
      </c>
      <c r="D15">
        <f t="shared" si="2"/>
        <v>16</v>
      </c>
      <c r="E15">
        <f t="shared" ref="E15:H15" si="21">FIND(",",$C15,D15+1)</f>
        <v>21</v>
      </c>
      <c r="F15">
        <f t="shared" si="21"/>
        <v>29</v>
      </c>
      <c r="G15">
        <f t="shared" si="21"/>
        <v>35</v>
      </c>
      <c r="H15" t="e">
        <f t="shared" si="21"/>
        <v>#VALUE!</v>
      </c>
      <c r="I15" t="str">
        <f t="shared" si="4"/>
        <v>SPELA HAJDINJAK</v>
      </c>
      <c r="J15" t="str">
        <f t="shared" si="5"/>
        <v>SLO</v>
      </c>
      <c r="K15" t="str">
        <f t="shared" si="6"/>
        <v>Female</v>
      </c>
      <c r="L15" t="str">
        <f t="shared" si="7"/>
        <v>2002</v>
      </c>
      <c r="M15" t="str">
        <f t="shared" si="8"/>
        <v/>
      </c>
      <c r="N15" t="str">
        <f t="shared" si="9"/>
        <v>JK BURJA IZOLA</v>
      </c>
      <c r="O15">
        <v>93</v>
      </c>
      <c r="P15">
        <v>17</v>
      </c>
      <c r="Q15">
        <v>14</v>
      </c>
      <c r="R15">
        <v>23</v>
      </c>
      <c r="S15">
        <v>8</v>
      </c>
      <c r="T15">
        <v>-25</v>
      </c>
      <c r="U15">
        <v>11</v>
      </c>
      <c r="V15">
        <v>7</v>
      </c>
      <c r="W15">
        <v>13</v>
      </c>
    </row>
    <row r="16" spans="1:23" x14ac:dyDescent="0.2">
      <c r="A16">
        <v>15</v>
      </c>
      <c r="B16" t="s">
        <v>32</v>
      </c>
      <c r="C16" t="s">
        <v>33</v>
      </c>
      <c r="D16">
        <f t="shared" si="2"/>
        <v>11</v>
      </c>
      <c r="E16">
        <f t="shared" ref="E16:H16" si="22">FIND(",",$C16,D16+1)</f>
        <v>16</v>
      </c>
      <c r="F16">
        <f t="shared" si="22"/>
        <v>22</v>
      </c>
      <c r="G16">
        <f t="shared" si="22"/>
        <v>28</v>
      </c>
      <c r="H16">
        <f t="shared" si="22"/>
        <v>35</v>
      </c>
      <c r="I16" t="str">
        <f t="shared" si="4"/>
        <v>MAJ PETRIC</v>
      </c>
      <c r="J16" t="str">
        <f t="shared" si="5"/>
        <v>SLO</v>
      </c>
      <c r="K16" t="str">
        <f t="shared" si="6"/>
        <v>Male</v>
      </c>
      <c r="L16" t="str">
        <f t="shared" si="7"/>
        <v>2007</v>
      </c>
      <c r="M16" t="str">
        <f t="shared" si="8"/>
        <v>KADET</v>
      </c>
      <c r="N16" t="str">
        <f t="shared" si="9"/>
        <v>JK JADRO KOPER</v>
      </c>
      <c r="O16">
        <v>99</v>
      </c>
      <c r="P16">
        <v>19</v>
      </c>
      <c r="Q16">
        <v>5</v>
      </c>
      <c r="R16">
        <v>6</v>
      </c>
      <c r="S16">
        <v>22</v>
      </c>
      <c r="T16">
        <v>23</v>
      </c>
      <c r="U16">
        <v>3</v>
      </c>
      <c r="V16">
        <v>21</v>
      </c>
      <c r="W16">
        <v>-28</v>
      </c>
    </row>
    <row r="17" spans="1:23" x14ac:dyDescent="0.2">
      <c r="A17">
        <v>16</v>
      </c>
      <c r="B17" t="s">
        <v>34</v>
      </c>
      <c r="C17" t="s">
        <v>35</v>
      </c>
      <c r="D17">
        <f t="shared" si="2"/>
        <v>14</v>
      </c>
      <c r="E17">
        <f t="shared" ref="E17:H17" si="23">FIND(",",$C17,D17+1)</f>
        <v>19</v>
      </c>
      <c r="F17">
        <f t="shared" si="23"/>
        <v>25</v>
      </c>
      <c r="G17">
        <f t="shared" si="23"/>
        <v>31</v>
      </c>
      <c r="H17" t="e">
        <f t="shared" si="23"/>
        <v>#VALUE!</v>
      </c>
      <c r="I17" t="str">
        <f t="shared" si="4"/>
        <v>JAKOB GOLUBIC</v>
      </c>
      <c r="J17" t="str">
        <f t="shared" si="5"/>
        <v>SLO</v>
      </c>
      <c r="K17" t="str">
        <f t="shared" si="6"/>
        <v>Male</v>
      </c>
      <c r="L17" t="str">
        <f t="shared" si="7"/>
        <v>2004</v>
      </c>
      <c r="M17" t="str">
        <f t="shared" si="8"/>
        <v/>
      </c>
      <c r="N17" t="str">
        <f t="shared" si="9"/>
        <v>JK PIRAT</v>
      </c>
      <c r="O17">
        <v>103</v>
      </c>
      <c r="P17" t="s">
        <v>36</v>
      </c>
      <c r="Q17">
        <v>17</v>
      </c>
      <c r="R17">
        <v>1</v>
      </c>
      <c r="S17">
        <v>11</v>
      </c>
      <c r="T17">
        <v>14</v>
      </c>
      <c r="U17">
        <v>29</v>
      </c>
      <c r="V17">
        <v>17</v>
      </c>
      <c r="W17">
        <v>14</v>
      </c>
    </row>
    <row r="18" spans="1:23" x14ac:dyDescent="0.2">
      <c r="A18">
        <v>17</v>
      </c>
      <c r="B18" t="s">
        <v>37</v>
      </c>
      <c r="C18" t="s">
        <v>38</v>
      </c>
      <c r="D18">
        <f t="shared" si="2"/>
        <v>17</v>
      </c>
      <c r="E18">
        <f t="shared" ref="E18:H18" si="24">FIND(",",$C18,D18+1)</f>
        <v>22</v>
      </c>
      <c r="F18">
        <f t="shared" si="24"/>
        <v>30</v>
      </c>
      <c r="G18">
        <f t="shared" si="24"/>
        <v>36</v>
      </c>
      <c r="H18" t="e">
        <f t="shared" si="24"/>
        <v>#VALUE!</v>
      </c>
      <c r="I18" t="str">
        <f t="shared" si="4"/>
        <v>LIZA LEVANDOVSKA</v>
      </c>
      <c r="J18" t="str">
        <f t="shared" si="5"/>
        <v>SLO</v>
      </c>
      <c r="K18" t="str">
        <f t="shared" si="6"/>
        <v>Female</v>
      </c>
      <c r="L18" t="str">
        <f t="shared" si="7"/>
        <v>2005</v>
      </c>
      <c r="M18" t="str">
        <f t="shared" si="8"/>
        <v/>
      </c>
      <c r="N18" t="str">
        <f t="shared" si="9"/>
        <v>JK PIRAT</v>
      </c>
      <c r="O18">
        <v>117</v>
      </c>
      <c r="P18">
        <v>16</v>
      </c>
      <c r="Q18">
        <v>13</v>
      </c>
      <c r="R18">
        <v>14</v>
      </c>
      <c r="S18">
        <v>19</v>
      </c>
      <c r="T18">
        <v>18</v>
      </c>
      <c r="U18">
        <v>-24</v>
      </c>
      <c r="V18">
        <v>18</v>
      </c>
      <c r="W18">
        <v>19</v>
      </c>
    </row>
    <row r="19" spans="1:23" x14ac:dyDescent="0.2">
      <c r="A19">
        <v>18</v>
      </c>
      <c r="B19" t="s">
        <v>39</v>
      </c>
      <c r="C19" t="s">
        <v>40</v>
      </c>
      <c r="D19">
        <f t="shared" si="2"/>
        <v>20</v>
      </c>
      <c r="E19">
        <f t="shared" ref="E19:H19" si="25">FIND(",",$C19,D19+1)</f>
        <v>25</v>
      </c>
      <c r="F19">
        <f t="shared" si="25"/>
        <v>31</v>
      </c>
      <c r="G19">
        <f t="shared" si="25"/>
        <v>37</v>
      </c>
      <c r="H19" t="e">
        <f t="shared" si="25"/>
        <v>#VALUE!</v>
      </c>
      <c r="I19" t="str">
        <f t="shared" si="4"/>
        <v>JAKOB MUSA OLIVIERI</v>
      </c>
      <c r="J19" t="str">
        <f t="shared" si="5"/>
        <v>SLO</v>
      </c>
      <c r="K19" t="str">
        <f t="shared" si="6"/>
        <v>Male</v>
      </c>
      <c r="L19" t="str">
        <f t="shared" si="7"/>
        <v>2004</v>
      </c>
      <c r="M19" t="str">
        <f t="shared" si="8"/>
        <v/>
      </c>
      <c r="N19" t="str">
        <f t="shared" si="9"/>
        <v>JK OLIMPIC</v>
      </c>
      <c r="O19">
        <v>129</v>
      </c>
      <c r="P19">
        <v>18</v>
      </c>
      <c r="Q19">
        <v>7</v>
      </c>
      <c r="R19">
        <v>17</v>
      </c>
      <c r="S19">
        <v>20</v>
      </c>
      <c r="T19">
        <v>-40</v>
      </c>
      <c r="U19">
        <v>16</v>
      </c>
      <c r="V19">
        <v>36</v>
      </c>
      <c r="W19">
        <v>15</v>
      </c>
    </row>
    <row r="20" spans="1:23" x14ac:dyDescent="0.2">
      <c r="A20">
        <v>19</v>
      </c>
      <c r="B20" t="s">
        <v>41</v>
      </c>
      <c r="C20" t="s">
        <v>42</v>
      </c>
      <c r="D20">
        <f t="shared" si="2"/>
        <v>13</v>
      </c>
      <c r="E20">
        <f t="shared" ref="E20:H20" si="26">FIND(",",$C20,D20+1)</f>
        <v>18</v>
      </c>
      <c r="F20">
        <f t="shared" si="26"/>
        <v>24</v>
      </c>
      <c r="G20">
        <f t="shared" si="26"/>
        <v>30</v>
      </c>
      <c r="H20" t="e">
        <f t="shared" si="26"/>
        <v>#VALUE!</v>
      </c>
      <c r="I20" t="str">
        <f t="shared" si="4"/>
        <v>GASPER BABIC</v>
      </c>
      <c r="J20" t="str">
        <f t="shared" si="5"/>
        <v>SLO</v>
      </c>
      <c r="K20" t="str">
        <f t="shared" si="6"/>
        <v>Male</v>
      </c>
      <c r="L20" t="str">
        <f t="shared" si="7"/>
        <v>2004</v>
      </c>
      <c r="M20" t="str">
        <f t="shared" si="8"/>
        <v/>
      </c>
      <c r="N20" t="str">
        <f t="shared" si="9"/>
        <v>JK IZOLA</v>
      </c>
      <c r="O20">
        <v>131</v>
      </c>
      <c r="P20">
        <v>5</v>
      </c>
      <c r="Q20">
        <v>-41</v>
      </c>
      <c r="R20">
        <v>25</v>
      </c>
      <c r="S20">
        <v>27</v>
      </c>
      <c r="T20">
        <v>16</v>
      </c>
      <c r="U20">
        <v>12</v>
      </c>
      <c r="V20">
        <v>26</v>
      </c>
      <c r="W20">
        <v>20</v>
      </c>
    </row>
    <row r="21" spans="1:23" x14ac:dyDescent="0.2">
      <c r="A21">
        <v>20</v>
      </c>
      <c r="B21" t="s">
        <v>43</v>
      </c>
      <c r="C21" t="s">
        <v>44</v>
      </c>
      <c r="D21">
        <f t="shared" si="2"/>
        <v>13</v>
      </c>
      <c r="E21">
        <f t="shared" ref="E21:H21" si="27">FIND(",",$C21,D21+1)</f>
        <v>18</v>
      </c>
      <c r="F21">
        <f t="shared" si="27"/>
        <v>24</v>
      </c>
      <c r="G21">
        <f t="shared" si="27"/>
        <v>30</v>
      </c>
      <c r="H21">
        <f t="shared" si="27"/>
        <v>37</v>
      </c>
      <c r="I21" t="str">
        <f t="shared" si="4"/>
        <v>VID MAGISTER</v>
      </c>
      <c r="J21" t="str">
        <f t="shared" si="5"/>
        <v>SLO</v>
      </c>
      <c r="K21" t="str">
        <f t="shared" si="6"/>
        <v>Male</v>
      </c>
      <c r="L21" t="str">
        <f t="shared" si="7"/>
        <v>2007</v>
      </c>
      <c r="M21" t="str">
        <f t="shared" si="8"/>
        <v>KADET</v>
      </c>
      <c r="N21" t="str">
        <f t="shared" si="9"/>
        <v>JK PIRAT</v>
      </c>
      <c r="O21">
        <v>131</v>
      </c>
      <c r="P21" t="s">
        <v>36</v>
      </c>
      <c r="Q21">
        <v>16</v>
      </c>
      <c r="R21">
        <v>11</v>
      </c>
      <c r="S21">
        <v>15</v>
      </c>
      <c r="T21">
        <v>8</v>
      </c>
      <c r="U21">
        <v>34</v>
      </c>
      <c r="V21">
        <v>25</v>
      </c>
      <c r="W21">
        <v>22</v>
      </c>
    </row>
    <row r="22" spans="1:23" x14ac:dyDescent="0.2">
      <c r="A22">
        <v>21</v>
      </c>
      <c r="B22" t="s">
        <v>45</v>
      </c>
      <c r="C22" t="s">
        <v>46</v>
      </c>
      <c r="D22">
        <f t="shared" si="2"/>
        <v>14</v>
      </c>
      <c r="E22">
        <f t="shared" ref="E22:H22" si="28">FIND(",",$C22,D22+1)</f>
        <v>19</v>
      </c>
      <c r="F22">
        <f t="shared" si="28"/>
        <v>25</v>
      </c>
      <c r="G22">
        <f t="shared" si="28"/>
        <v>31</v>
      </c>
      <c r="H22" t="e">
        <f t="shared" si="28"/>
        <v>#VALUE!</v>
      </c>
      <c r="I22" t="str">
        <f t="shared" si="4"/>
        <v>DANEI MARUSIC</v>
      </c>
      <c r="J22" t="str">
        <f t="shared" si="5"/>
        <v>SLO</v>
      </c>
      <c r="K22" t="str">
        <f t="shared" si="6"/>
        <v>Male</v>
      </c>
      <c r="L22" t="str">
        <f t="shared" si="7"/>
        <v>2004</v>
      </c>
      <c r="M22" t="str">
        <f t="shared" si="8"/>
        <v/>
      </c>
      <c r="N22" t="str">
        <f t="shared" si="9"/>
        <v>JK JADRO KOPER</v>
      </c>
      <c r="O22">
        <v>137</v>
      </c>
      <c r="P22">
        <v>22</v>
      </c>
      <c r="Q22">
        <v>11</v>
      </c>
      <c r="R22">
        <v>18</v>
      </c>
      <c r="S22">
        <v>-32</v>
      </c>
      <c r="T22">
        <v>7</v>
      </c>
      <c r="U22">
        <v>27</v>
      </c>
      <c r="V22">
        <v>23</v>
      </c>
      <c r="W22">
        <v>29</v>
      </c>
    </row>
    <row r="23" spans="1:23" x14ac:dyDescent="0.2">
      <c r="A23">
        <v>22</v>
      </c>
      <c r="B23" t="s">
        <v>47</v>
      </c>
      <c r="C23" t="s">
        <v>48</v>
      </c>
      <c r="D23">
        <f t="shared" si="2"/>
        <v>19</v>
      </c>
      <c r="E23">
        <f t="shared" ref="E23:H23" si="29">FIND(",",$C23,D23+1)</f>
        <v>24</v>
      </c>
      <c r="F23">
        <f t="shared" si="29"/>
        <v>30</v>
      </c>
      <c r="G23">
        <f t="shared" si="29"/>
        <v>36</v>
      </c>
      <c r="H23">
        <f t="shared" si="29"/>
        <v>43</v>
      </c>
      <c r="I23" t="str">
        <f t="shared" si="4"/>
        <v>VAL MARIO COLARICH</v>
      </c>
      <c r="J23" t="str">
        <f t="shared" si="5"/>
        <v>SLO</v>
      </c>
      <c r="K23" t="str">
        <f t="shared" si="6"/>
        <v>Male</v>
      </c>
      <c r="L23" t="str">
        <f t="shared" si="7"/>
        <v>2006</v>
      </c>
      <c r="M23" t="str">
        <f t="shared" si="8"/>
        <v>KADET</v>
      </c>
      <c r="N23" t="str">
        <f t="shared" si="9"/>
        <v>JK JADRO KOPER</v>
      </c>
      <c r="O23">
        <v>148</v>
      </c>
      <c r="P23">
        <v>8</v>
      </c>
      <c r="Q23">
        <v>27</v>
      </c>
      <c r="R23">
        <v>38</v>
      </c>
      <c r="S23">
        <v>13</v>
      </c>
      <c r="T23">
        <v>19</v>
      </c>
      <c r="U23" t="s">
        <v>49</v>
      </c>
      <c r="V23">
        <v>20</v>
      </c>
      <c r="W23">
        <v>23</v>
      </c>
    </row>
    <row r="24" spans="1:23" x14ac:dyDescent="0.2">
      <c r="A24">
        <v>23</v>
      </c>
      <c r="B24" t="s">
        <v>50</v>
      </c>
      <c r="C24" t="s">
        <v>51</v>
      </c>
      <c r="D24">
        <f t="shared" si="2"/>
        <v>16</v>
      </c>
      <c r="E24">
        <f t="shared" ref="E24:H24" si="30">FIND(",",$C24,D24+1)</f>
        <v>21</v>
      </c>
      <c r="F24">
        <f t="shared" si="30"/>
        <v>27</v>
      </c>
      <c r="G24">
        <f t="shared" si="30"/>
        <v>33</v>
      </c>
      <c r="H24">
        <f t="shared" si="30"/>
        <v>40</v>
      </c>
      <c r="I24" t="str">
        <f t="shared" si="4"/>
        <v>VALENTIN STRAVS</v>
      </c>
      <c r="J24" t="str">
        <f t="shared" si="5"/>
        <v>SLO</v>
      </c>
      <c r="K24" t="str">
        <f t="shared" si="6"/>
        <v>Male</v>
      </c>
      <c r="L24" t="str">
        <f t="shared" si="7"/>
        <v>2006</v>
      </c>
      <c r="M24" t="str">
        <f t="shared" si="8"/>
        <v>KADET</v>
      </c>
      <c r="N24" t="str">
        <f t="shared" si="9"/>
        <v>JK JADRO KOPER</v>
      </c>
      <c r="O24">
        <v>152</v>
      </c>
      <c r="P24">
        <v>-32</v>
      </c>
      <c r="Q24">
        <v>9</v>
      </c>
      <c r="R24">
        <v>22</v>
      </c>
      <c r="S24">
        <v>28</v>
      </c>
      <c r="T24">
        <v>20</v>
      </c>
      <c r="U24">
        <v>13</v>
      </c>
      <c r="V24">
        <v>29</v>
      </c>
      <c r="W24">
        <v>31</v>
      </c>
    </row>
    <row r="25" spans="1:23" x14ac:dyDescent="0.2">
      <c r="A25">
        <v>24</v>
      </c>
      <c r="B25" t="s">
        <v>52</v>
      </c>
      <c r="C25" t="s">
        <v>53</v>
      </c>
      <c r="D25">
        <f t="shared" si="2"/>
        <v>12</v>
      </c>
      <c r="E25">
        <f t="shared" ref="E25:H25" si="31">FIND(",",$C25,D25+1)</f>
        <v>17</v>
      </c>
      <c r="F25">
        <f t="shared" si="31"/>
        <v>25</v>
      </c>
      <c r="G25">
        <f t="shared" si="31"/>
        <v>31</v>
      </c>
      <c r="H25">
        <f t="shared" si="31"/>
        <v>42</v>
      </c>
      <c r="I25" t="str">
        <f t="shared" si="4"/>
        <v>TARIN PECAR</v>
      </c>
      <c r="J25" t="str">
        <f t="shared" si="5"/>
        <v>SLO</v>
      </c>
      <c r="K25" t="str">
        <f t="shared" si="6"/>
        <v>Female</v>
      </c>
      <c r="L25" t="str">
        <f t="shared" si="7"/>
        <v>2006</v>
      </c>
      <c r="M25" t="str">
        <f t="shared" si="8"/>
        <v>KADETINJA</v>
      </c>
      <c r="N25" t="str">
        <f t="shared" si="9"/>
        <v>JK JADRO KOPER</v>
      </c>
      <c r="O25">
        <v>159</v>
      </c>
      <c r="P25">
        <v>20</v>
      </c>
      <c r="Q25">
        <v>37</v>
      </c>
      <c r="R25">
        <v>26</v>
      </c>
      <c r="S25">
        <v>-40</v>
      </c>
      <c r="T25">
        <v>5</v>
      </c>
      <c r="U25">
        <v>30</v>
      </c>
      <c r="V25">
        <v>16</v>
      </c>
      <c r="W25">
        <v>25</v>
      </c>
    </row>
    <row r="26" spans="1:23" x14ac:dyDescent="0.2">
      <c r="A26">
        <v>25</v>
      </c>
      <c r="B26" t="s">
        <v>54</v>
      </c>
      <c r="C26" t="s">
        <v>55</v>
      </c>
      <c r="D26">
        <f t="shared" si="2"/>
        <v>15</v>
      </c>
      <c r="E26">
        <f t="shared" ref="E26:H26" si="32">FIND(",",$C26,D26+1)</f>
        <v>20</v>
      </c>
      <c r="F26">
        <f t="shared" si="32"/>
        <v>28</v>
      </c>
      <c r="G26">
        <f t="shared" si="32"/>
        <v>34</v>
      </c>
      <c r="H26" t="e">
        <f t="shared" si="32"/>
        <v>#VALUE!</v>
      </c>
      <c r="I26" t="str">
        <f t="shared" si="4"/>
        <v>MARINA VRASCAJ</v>
      </c>
      <c r="J26" t="str">
        <f t="shared" si="5"/>
        <v>SLO</v>
      </c>
      <c r="K26" t="str">
        <f t="shared" si="6"/>
        <v>Female</v>
      </c>
      <c r="L26" t="str">
        <f t="shared" si="7"/>
        <v>2004</v>
      </c>
      <c r="M26" t="str">
        <f t="shared" si="8"/>
        <v/>
      </c>
      <c r="N26" t="str">
        <f t="shared" si="9"/>
        <v>WVSC CRNOMELJ</v>
      </c>
      <c r="O26">
        <v>163</v>
      </c>
      <c r="P26">
        <v>21</v>
      </c>
      <c r="Q26">
        <v>30</v>
      </c>
      <c r="R26">
        <v>19</v>
      </c>
      <c r="S26">
        <v>26</v>
      </c>
      <c r="T26">
        <v>26</v>
      </c>
      <c r="U26">
        <v>19</v>
      </c>
      <c r="V26">
        <v>22</v>
      </c>
      <c r="W26">
        <v>-43</v>
      </c>
    </row>
    <row r="27" spans="1:23" x14ac:dyDescent="0.2">
      <c r="A27">
        <v>26</v>
      </c>
      <c r="B27" t="s">
        <v>56</v>
      </c>
      <c r="C27" t="s">
        <v>57</v>
      </c>
      <c r="D27">
        <f t="shared" si="2"/>
        <v>22</v>
      </c>
      <c r="E27">
        <f t="shared" ref="E27:H27" si="33">FIND(",",$C27,D27+1)</f>
        <v>27</v>
      </c>
      <c r="F27">
        <f t="shared" si="33"/>
        <v>33</v>
      </c>
      <c r="G27">
        <f t="shared" si="33"/>
        <v>39</v>
      </c>
      <c r="H27">
        <f t="shared" si="33"/>
        <v>46</v>
      </c>
      <c r="I27" t="str">
        <f t="shared" si="4"/>
        <v>SVIT DUJMOVIC STERPIN</v>
      </c>
      <c r="J27" t="str">
        <f t="shared" si="5"/>
        <v>SLO</v>
      </c>
      <c r="K27" t="str">
        <f t="shared" si="6"/>
        <v>Male</v>
      </c>
      <c r="L27" t="str">
        <f t="shared" si="7"/>
        <v>2006</v>
      </c>
      <c r="M27" t="str">
        <f t="shared" si="8"/>
        <v>KADET</v>
      </c>
      <c r="N27" t="str">
        <f t="shared" si="9"/>
        <v>JK PIRAT</v>
      </c>
      <c r="O27">
        <v>189</v>
      </c>
      <c r="P27" t="s">
        <v>36</v>
      </c>
      <c r="Q27">
        <v>31</v>
      </c>
      <c r="R27">
        <v>31</v>
      </c>
      <c r="S27">
        <v>21</v>
      </c>
      <c r="T27">
        <v>43</v>
      </c>
      <c r="U27">
        <v>26</v>
      </c>
      <c r="V27">
        <v>19</v>
      </c>
      <c r="W27">
        <v>18</v>
      </c>
    </row>
    <row r="28" spans="1:23" x14ac:dyDescent="0.2">
      <c r="A28">
        <v>27</v>
      </c>
      <c r="B28" t="s">
        <v>58</v>
      </c>
      <c r="C28" t="s">
        <v>59</v>
      </c>
      <c r="D28">
        <f t="shared" si="2"/>
        <v>18</v>
      </c>
      <c r="E28">
        <f t="shared" ref="E28:H28" si="34">FIND(",",$C28,D28+1)</f>
        <v>23</v>
      </c>
      <c r="F28">
        <f t="shared" si="34"/>
        <v>29</v>
      </c>
      <c r="G28">
        <f t="shared" si="34"/>
        <v>35</v>
      </c>
      <c r="H28" t="e">
        <f t="shared" si="34"/>
        <v>#VALUE!</v>
      </c>
      <c r="I28" t="str">
        <f t="shared" si="4"/>
        <v>BENJAMIN AGANOVIC</v>
      </c>
      <c r="J28" t="str">
        <f t="shared" si="5"/>
        <v>SLO</v>
      </c>
      <c r="K28" t="str">
        <f t="shared" si="6"/>
        <v>Male</v>
      </c>
      <c r="L28" t="str">
        <f t="shared" si="7"/>
        <v>2005</v>
      </c>
      <c r="M28" t="str">
        <f t="shared" si="8"/>
        <v/>
      </c>
      <c r="N28" t="str">
        <f t="shared" si="9"/>
        <v>JK BURJA IZOLA</v>
      </c>
      <c r="O28">
        <v>191</v>
      </c>
      <c r="P28" t="s">
        <v>36</v>
      </c>
      <c r="Q28">
        <v>33</v>
      </c>
      <c r="R28">
        <v>9</v>
      </c>
      <c r="S28">
        <v>24</v>
      </c>
      <c r="T28">
        <v>24</v>
      </c>
      <c r="U28">
        <v>33</v>
      </c>
      <c r="V28">
        <v>33</v>
      </c>
      <c r="W28">
        <v>35</v>
      </c>
    </row>
    <row r="29" spans="1:23" x14ac:dyDescent="0.2">
      <c r="A29">
        <v>28</v>
      </c>
      <c r="B29" t="s">
        <v>60</v>
      </c>
      <c r="C29" t="s">
        <v>61</v>
      </c>
      <c r="D29">
        <f t="shared" si="2"/>
        <v>10</v>
      </c>
      <c r="E29">
        <f t="shared" ref="E29:H29" si="35">FIND(",",$C29,D29+1)</f>
        <v>15</v>
      </c>
      <c r="F29">
        <f t="shared" si="35"/>
        <v>21</v>
      </c>
      <c r="G29">
        <f t="shared" si="35"/>
        <v>27</v>
      </c>
      <c r="H29" t="e">
        <f t="shared" si="35"/>
        <v>#VALUE!</v>
      </c>
      <c r="I29" t="str">
        <f t="shared" si="4"/>
        <v>JURE BARL</v>
      </c>
      <c r="J29" t="str">
        <f t="shared" si="5"/>
        <v>SLO</v>
      </c>
      <c r="K29" t="str">
        <f t="shared" si="6"/>
        <v>Male</v>
      </c>
      <c r="L29" t="str">
        <f t="shared" si="7"/>
        <v>2003</v>
      </c>
      <c r="M29" t="str">
        <f t="shared" si="8"/>
        <v/>
      </c>
      <c r="N29" t="str">
        <f t="shared" si="9"/>
        <v>JK LJUBLJANA</v>
      </c>
      <c r="O29">
        <v>198</v>
      </c>
      <c r="P29">
        <v>26</v>
      </c>
      <c r="Q29">
        <v>32</v>
      </c>
      <c r="R29">
        <v>30</v>
      </c>
      <c r="S29">
        <v>-42</v>
      </c>
      <c r="T29">
        <v>33</v>
      </c>
      <c r="U29">
        <v>20</v>
      </c>
      <c r="V29">
        <v>40</v>
      </c>
      <c r="W29">
        <v>17</v>
      </c>
    </row>
    <row r="30" spans="1:23" x14ac:dyDescent="0.2">
      <c r="A30">
        <v>29</v>
      </c>
      <c r="B30" t="s">
        <v>62</v>
      </c>
      <c r="C30" t="s">
        <v>63</v>
      </c>
      <c r="D30">
        <f t="shared" si="2"/>
        <v>12</v>
      </c>
      <c r="E30">
        <f t="shared" ref="E30:H30" si="36">FIND(",",$C30,D30+1)</f>
        <v>17</v>
      </c>
      <c r="F30">
        <f t="shared" si="36"/>
        <v>23</v>
      </c>
      <c r="G30">
        <f t="shared" si="36"/>
        <v>29</v>
      </c>
      <c r="H30" t="e">
        <f t="shared" si="36"/>
        <v>#VALUE!</v>
      </c>
      <c r="I30" t="str">
        <f t="shared" si="4"/>
        <v>SVEN PANGER</v>
      </c>
      <c r="J30" t="str">
        <f t="shared" si="5"/>
        <v>SLO</v>
      </c>
      <c r="K30" t="str">
        <f t="shared" si="6"/>
        <v>Male</v>
      </c>
      <c r="L30" t="str">
        <f t="shared" si="7"/>
        <v>2005</v>
      </c>
      <c r="M30" t="str">
        <f t="shared" si="8"/>
        <v/>
      </c>
      <c r="N30" t="str">
        <f t="shared" si="9"/>
        <v>JK JADRO KOPER</v>
      </c>
      <c r="O30">
        <v>201</v>
      </c>
      <c r="P30" t="s">
        <v>36</v>
      </c>
      <c r="Q30">
        <v>19</v>
      </c>
      <c r="R30">
        <v>43</v>
      </c>
      <c r="S30">
        <v>36</v>
      </c>
      <c r="T30">
        <v>27</v>
      </c>
      <c r="U30">
        <v>28</v>
      </c>
      <c r="V30">
        <v>15</v>
      </c>
      <c r="W30">
        <v>33</v>
      </c>
    </row>
    <row r="31" spans="1:23" x14ac:dyDescent="0.2">
      <c r="A31">
        <v>30</v>
      </c>
      <c r="B31" t="s">
        <v>64</v>
      </c>
      <c r="C31" t="s">
        <v>65</v>
      </c>
      <c r="D31">
        <f t="shared" si="2"/>
        <v>14</v>
      </c>
      <c r="E31">
        <f t="shared" ref="E31:H31" si="37">FIND(",",$C31,D31+1)</f>
        <v>19</v>
      </c>
      <c r="F31">
        <f t="shared" si="37"/>
        <v>27</v>
      </c>
      <c r="G31">
        <f t="shared" si="37"/>
        <v>33</v>
      </c>
      <c r="H31">
        <f t="shared" si="37"/>
        <v>44</v>
      </c>
      <c r="I31" t="str">
        <f t="shared" si="4"/>
        <v>ANA PLANINSIC</v>
      </c>
      <c r="J31" t="str">
        <f t="shared" si="5"/>
        <v>SLO</v>
      </c>
      <c r="K31" t="str">
        <f t="shared" si="6"/>
        <v>Female</v>
      </c>
      <c r="L31" t="str">
        <f t="shared" si="7"/>
        <v>2008</v>
      </c>
      <c r="M31" t="str">
        <f t="shared" si="8"/>
        <v>KADETINJA</v>
      </c>
      <c r="N31" t="str">
        <f t="shared" si="9"/>
        <v>SD PIRAN</v>
      </c>
      <c r="O31">
        <v>205</v>
      </c>
      <c r="P31">
        <v>30</v>
      </c>
      <c r="Q31">
        <v>38</v>
      </c>
      <c r="R31">
        <v>34</v>
      </c>
      <c r="S31">
        <v>29</v>
      </c>
      <c r="T31">
        <v>30</v>
      </c>
      <c r="U31">
        <v>18</v>
      </c>
      <c r="V31">
        <v>-44</v>
      </c>
      <c r="W31">
        <v>26</v>
      </c>
    </row>
    <row r="32" spans="1:23" x14ac:dyDescent="0.2">
      <c r="A32">
        <v>31</v>
      </c>
      <c r="B32" t="s">
        <v>66</v>
      </c>
      <c r="C32" t="s">
        <v>67</v>
      </c>
      <c r="D32">
        <f t="shared" si="2"/>
        <v>12</v>
      </c>
      <c r="E32">
        <f t="shared" ref="E32:H32" si="38">FIND(",",$C32,D32+1)</f>
        <v>17</v>
      </c>
      <c r="F32">
        <f t="shared" si="38"/>
        <v>25</v>
      </c>
      <c r="G32">
        <f t="shared" si="38"/>
        <v>31</v>
      </c>
      <c r="H32">
        <f t="shared" si="38"/>
        <v>42</v>
      </c>
      <c r="I32" t="str">
        <f t="shared" si="4"/>
        <v>ZALA VIDMAR</v>
      </c>
      <c r="J32" t="str">
        <f t="shared" si="5"/>
        <v>SLO</v>
      </c>
      <c r="K32" t="str">
        <f t="shared" si="6"/>
        <v>Female</v>
      </c>
      <c r="L32" t="str">
        <f t="shared" si="7"/>
        <v>2007</v>
      </c>
      <c r="M32" t="str">
        <f t="shared" si="8"/>
        <v>KADETINJA</v>
      </c>
      <c r="N32" t="str">
        <f t="shared" si="9"/>
        <v>JK JADRO KOPER</v>
      </c>
      <c r="O32">
        <v>214</v>
      </c>
      <c r="P32">
        <v>23</v>
      </c>
      <c r="Q32">
        <v>25</v>
      </c>
      <c r="R32">
        <v>40</v>
      </c>
      <c r="S32">
        <v>30</v>
      </c>
      <c r="T32">
        <v>34</v>
      </c>
      <c r="U32">
        <v>32</v>
      </c>
      <c r="V32">
        <v>-50</v>
      </c>
      <c r="W32">
        <v>30</v>
      </c>
    </row>
    <row r="33" spans="1:23" x14ac:dyDescent="0.2">
      <c r="A33">
        <v>32</v>
      </c>
      <c r="B33" t="s">
        <v>68</v>
      </c>
      <c r="C33" t="s">
        <v>69</v>
      </c>
      <c r="D33">
        <f t="shared" si="2"/>
        <v>15</v>
      </c>
      <c r="E33">
        <f t="shared" ref="E33:H33" si="39">FIND(",",$C33,D33+1)</f>
        <v>20</v>
      </c>
      <c r="F33">
        <f t="shared" si="39"/>
        <v>26</v>
      </c>
      <c r="G33">
        <f t="shared" si="39"/>
        <v>32</v>
      </c>
      <c r="H33" t="e">
        <f t="shared" si="39"/>
        <v>#VALUE!</v>
      </c>
      <c r="I33" t="str">
        <f t="shared" si="4"/>
        <v>JERNEJ FLANDJA</v>
      </c>
      <c r="J33" t="str">
        <f t="shared" si="5"/>
        <v>SLO</v>
      </c>
      <c r="K33" t="str">
        <f t="shared" si="6"/>
        <v>Male</v>
      </c>
      <c r="L33" t="str">
        <f t="shared" si="7"/>
        <v>2005</v>
      </c>
      <c r="M33" t="str">
        <f t="shared" si="8"/>
        <v/>
      </c>
      <c r="N33" t="str">
        <f t="shared" si="9"/>
        <v>JK OLIMPIC</v>
      </c>
      <c r="O33">
        <v>217</v>
      </c>
      <c r="P33">
        <v>28</v>
      </c>
      <c r="Q33">
        <v>24</v>
      </c>
      <c r="R33">
        <v>27</v>
      </c>
      <c r="S33">
        <v>25</v>
      </c>
      <c r="T33">
        <v>-44</v>
      </c>
      <c r="U33">
        <v>42</v>
      </c>
      <c r="V33">
        <v>31</v>
      </c>
      <c r="W33">
        <v>40</v>
      </c>
    </row>
    <row r="34" spans="1:23" x14ac:dyDescent="0.2">
      <c r="A34">
        <v>33</v>
      </c>
      <c r="B34" t="s">
        <v>70</v>
      </c>
      <c r="C34" t="s">
        <v>71</v>
      </c>
      <c r="D34">
        <f t="shared" si="2"/>
        <v>12</v>
      </c>
      <c r="E34">
        <f t="shared" ref="E34:H34" si="40">FIND(",",$C34,D34+1)</f>
        <v>17</v>
      </c>
      <c r="F34">
        <f t="shared" si="40"/>
        <v>23</v>
      </c>
      <c r="G34">
        <f t="shared" si="40"/>
        <v>29</v>
      </c>
      <c r="H34">
        <f t="shared" si="40"/>
        <v>36</v>
      </c>
      <c r="I34" t="str">
        <f t="shared" si="4"/>
        <v>MARK RODICA</v>
      </c>
      <c r="J34" t="str">
        <f t="shared" si="5"/>
        <v>SLO</v>
      </c>
      <c r="K34" t="str">
        <f t="shared" si="6"/>
        <v>Male</v>
      </c>
      <c r="L34" t="str">
        <f t="shared" si="7"/>
        <v>2008</v>
      </c>
      <c r="M34" t="str">
        <f t="shared" si="8"/>
        <v>KADET</v>
      </c>
      <c r="N34" t="str">
        <f t="shared" si="9"/>
        <v>JK BURJA IZOLA</v>
      </c>
      <c r="O34">
        <v>218</v>
      </c>
      <c r="P34">
        <v>29</v>
      </c>
      <c r="Q34">
        <v>26</v>
      </c>
      <c r="R34">
        <v>39</v>
      </c>
      <c r="S34">
        <v>23</v>
      </c>
      <c r="T34">
        <v>32</v>
      </c>
      <c r="U34">
        <v>-41</v>
      </c>
      <c r="V34">
        <v>28</v>
      </c>
      <c r="W34">
        <v>41</v>
      </c>
    </row>
    <row r="35" spans="1:23" x14ac:dyDescent="0.2">
      <c r="A35">
        <v>34</v>
      </c>
      <c r="B35" t="s">
        <v>72</v>
      </c>
      <c r="C35" t="s">
        <v>73</v>
      </c>
      <c r="D35">
        <f t="shared" si="2"/>
        <v>15</v>
      </c>
      <c r="E35">
        <f t="shared" ref="E35:H35" si="41">FIND(",",$C35,D35+1)</f>
        <v>20</v>
      </c>
      <c r="F35">
        <f t="shared" si="41"/>
        <v>26</v>
      </c>
      <c r="G35">
        <f t="shared" si="41"/>
        <v>32</v>
      </c>
      <c r="H35" t="e">
        <f t="shared" si="41"/>
        <v>#VALUE!</v>
      </c>
      <c r="I35" t="str">
        <f t="shared" si="4"/>
        <v>PETER KOPRIVEC</v>
      </c>
      <c r="J35" t="str">
        <f t="shared" si="5"/>
        <v>SLO</v>
      </c>
      <c r="K35" t="str">
        <f t="shared" si="6"/>
        <v>Male</v>
      </c>
      <c r="L35" t="str">
        <f t="shared" si="7"/>
        <v>2005</v>
      </c>
      <c r="M35" t="str">
        <f t="shared" si="8"/>
        <v/>
      </c>
      <c r="N35" t="str">
        <f t="shared" si="9"/>
        <v>JK OLIMPIC</v>
      </c>
      <c r="O35">
        <v>223</v>
      </c>
      <c r="P35">
        <v>34</v>
      </c>
      <c r="Q35">
        <v>35</v>
      </c>
      <c r="R35">
        <v>33</v>
      </c>
      <c r="S35">
        <v>18</v>
      </c>
      <c r="T35">
        <v>36</v>
      </c>
      <c r="U35">
        <v>31</v>
      </c>
      <c r="V35">
        <v>-37</v>
      </c>
      <c r="W35">
        <v>36</v>
      </c>
    </row>
    <row r="36" spans="1:23" x14ac:dyDescent="0.2">
      <c r="A36">
        <v>35</v>
      </c>
      <c r="B36" t="s">
        <v>74</v>
      </c>
      <c r="C36" t="s">
        <v>75</v>
      </c>
      <c r="D36">
        <f t="shared" si="2"/>
        <v>13</v>
      </c>
      <c r="E36">
        <f t="shared" ref="E36:H36" si="42">FIND(",",$C36,D36+1)</f>
        <v>18</v>
      </c>
      <c r="F36">
        <f t="shared" si="42"/>
        <v>26</v>
      </c>
      <c r="G36">
        <f t="shared" si="42"/>
        <v>32</v>
      </c>
      <c r="H36">
        <f t="shared" si="42"/>
        <v>43</v>
      </c>
      <c r="I36" t="str">
        <f t="shared" si="4"/>
        <v>SARA DOMENIK</v>
      </c>
      <c r="J36" t="str">
        <f t="shared" si="5"/>
        <v>SLO</v>
      </c>
      <c r="K36" t="str">
        <f t="shared" si="6"/>
        <v>Female</v>
      </c>
      <c r="L36" t="str">
        <f t="shared" si="7"/>
        <v>2007</v>
      </c>
      <c r="M36" t="str">
        <f t="shared" si="8"/>
        <v>KADETINJA</v>
      </c>
      <c r="N36" t="str">
        <f t="shared" si="9"/>
        <v>JK BURJA IZOLA</v>
      </c>
      <c r="O36">
        <v>233</v>
      </c>
      <c r="P36">
        <v>27</v>
      </c>
      <c r="Q36">
        <v>45</v>
      </c>
      <c r="R36">
        <v>41</v>
      </c>
      <c r="S36">
        <v>33</v>
      </c>
      <c r="T36">
        <v>-49</v>
      </c>
      <c r="U36">
        <v>25</v>
      </c>
      <c r="V36">
        <v>14</v>
      </c>
      <c r="W36">
        <v>48</v>
      </c>
    </row>
    <row r="37" spans="1:23" x14ac:dyDescent="0.2">
      <c r="A37">
        <v>36</v>
      </c>
      <c r="B37" t="s">
        <v>76</v>
      </c>
      <c r="C37" t="s">
        <v>77</v>
      </c>
      <c r="D37">
        <f t="shared" si="2"/>
        <v>12</v>
      </c>
      <c r="E37">
        <f t="shared" ref="E37:H37" si="43">FIND(",",$C37,D37+1)</f>
        <v>17</v>
      </c>
      <c r="F37">
        <f t="shared" si="43"/>
        <v>25</v>
      </c>
      <c r="G37">
        <f t="shared" si="43"/>
        <v>31</v>
      </c>
      <c r="H37" t="e">
        <f t="shared" si="43"/>
        <v>#VALUE!</v>
      </c>
      <c r="I37" t="str">
        <f t="shared" si="4"/>
        <v>LANA VIDMAR</v>
      </c>
      <c r="J37" t="str">
        <f t="shared" si="5"/>
        <v>SLO</v>
      </c>
      <c r="K37" t="str">
        <f t="shared" si="6"/>
        <v>Female</v>
      </c>
      <c r="L37" t="str">
        <f t="shared" si="7"/>
        <v>2004</v>
      </c>
      <c r="M37" t="str">
        <f t="shared" si="8"/>
        <v/>
      </c>
      <c r="N37" t="str">
        <f t="shared" si="9"/>
        <v>JK JADRO KOPER</v>
      </c>
      <c r="O37">
        <v>233</v>
      </c>
      <c r="P37">
        <v>24</v>
      </c>
      <c r="Q37">
        <v>39</v>
      </c>
      <c r="R37">
        <v>35</v>
      </c>
      <c r="S37">
        <v>34</v>
      </c>
      <c r="T37">
        <v>31</v>
      </c>
      <c r="U37">
        <v>23</v>
      </c>
      <c r="V37">
        <v>-49</v>
      </c>
      <c r="W37">
        <v>47</v>
      </c>
    </row>
    <row r="38" spans="1:23" x14ac:dyDescent="0.2">
      <c r="A38">
        <v>37</v>
      </c>
      <c r="B38" t="s">
        <v>78</v>
      </c>
      <c r="C38" t="s">
        <v>79</v>
      </c>
      <c r="D38">
        <f t="shared" si="2"/>
        <v>22</v>
      </c>
      <c r="E38">
        <f t="shared" ref="E38:H38" si="44">FIND(",",$C38,D38+1)</f>
        <v>27</v>
      </c>
      <c r="F38">
        <f t="shared" si="44"/>
        <v>33</v>
      </c>
      <c r="G38">
        <f t="shared" si="44"/>
        <v>39</v>
      </c>
      <c r="H38" t="e">
        <f t="shared" si="44"/>
        <v>#VALUE!</v>
      </c>
      <c r="I38" t="str">
        <f t="shared" si="4"/>
        <v>PATRICK BUBNIC DILICA</v>
      </c>
      <c r="J38" t="str">
        <f t="shared" si="5"/>
        <v>SLO</v>
      </c>
      <c r="K38" t="str">
        <f t="shared" si="6"/>
        <v>Male</v>
      </c>
      <c r="L38" t="str">
        <f t="shared" si="7"/>
        <v>2005</v>
      </c>
      <c r="M38" t="str">
        <f t="shared" si="8"/>
        <v/>
      </c>
      <c r="N38" t="str">
        <f t="shared" si="9"/>
        <v>JK BURJA IZOLA</v>
      </c>
      <c r="O38">
        <v>241</v>
      </c>
      <c r="P38">
        <v>33</v>
      </c>
      <c r="Q38">
        <v>42</v>
      </c>
      <c r="R38">
        <v>32</v>
      </c>
      <c r="S38">
        <v>-46</v>
      </c>
      <c r="T38">
        <v>37</v>
      </c>
      <c r="U38">
        <v>39</v>
      </c>
      <c r="V38">
        <v>24</v>
      </c>
      <c r="W38">
        <v>34</v>
      </c>
    </row>
    <row r="39" spans="1:23" x14ac:dyDescent="0.2">
      <c r="A39">
        <v>38</v>
      </c>
      <c r="B39" t="s">
        <v>80</v>
      </c>
      <c r="C39" t="s">
        <v>81</v>
      </c>
      <c r="D39">
        <f t="shared" si="2"/>
        <v>12</v>
      </c>
      <c r="E39">
        <f t="shared" ref="E39:H39" si="45">FIND(",",$C39,D39+1)</f>
        <v>17</v>
      </c>
      <c r="F39">
        <f t="shared" si="45"/>
        <v>23</v>
      </c>
      <c r="G39">
        <f t="shared" si="45"/>
        <v>29</v>
      </c>
      <c r="H39">
        <f t="shared" si="45"/>
        <v>36</v>
      </c>
      <c r="I39" t="str">
        <f t="shared" si="4"/>
        <v>ANTON REJEC</v>
      </c>
      <c r="J39" t="str">
        <f t="shared" si="5"/>
        <v>SLO</v>
      </c>
      <c r="K39" t="str">
        <f t="shared" si="6"/>
        <v>Male</v>
      </c>
      <c r="L39" t="str">
        <f t="shared" si="7"/>
        <v>2007</v>
      </c>
      <c r="M39" t="str">
        <f t="shared" si="8"/>
        <v>KADET</v>
      </c>
      <c r="N39" t="str">
        <f t="shared" si="9"/>
        <v>JK JADRO KOPER</v>
      </c>
      <c r="O39">
        <v>254</v>
      </c>
      <c r="P39">
        <v>37</v>
      </c>
      <c r="Q39">
        <v>28</v>
      </c>
      <c r="R39">
        <v>36</v>
      </c>
      <c r="S39">
        <v>-41</v>
      </c>
      <c r="T39">
        <v>38</v>
      </c>
      <c r="U39">
        <v>38</v>
      </c>
      <c r="V39">
        <v>39</v>
      </c>
      <c r="W39">
        <v>38</v>
      </c>
    </row>
    <row r="40" spans="1:23" x14ac:dyDescent="0.2">
      <c r="A40">
        <v>39</v>
      </c>
      <c r="B40" t="s">
        <v>82</v>
      </c>
      <c r="C40" t="s">
        <v>83</v>
      </c>
      <c r="D40">
        <f t="shared" si="2"/>
        <v>14</v>
      </c>
      <c r="E40">
        <f t="shared" ref="E40:H40" si="46">FIND(",",$C40,D40+1)</f>
        <v>19</v>
      </c>
      <c r="F40">
        <f t="shared" si="46"/>
        <v>25</v>
      </c>
      <c r="G40">
        <f t="shared" si="46"/>
        <v>31</v>
      </c>
      <c r="H40" t="e">
        <f t="shared" si="46"/>
        <v>#VALUE!</v>
      </c>
      <c r="I40" t="str">
        <f t="shared" si="4"/>
        <v>MATEVZ BEDENE</v>
      </c>
      <c r="J40" t="str">
        <f t="shared" si="5"/>
        <v>SLO</v>
      </c>
      <c r="K40" t="str">
        <f t="shared" si="6"/>
        <v>Male</v>
      </c>
      <c r="L40" t="str">
        <f t="shared" si="7"/>
        <v>2005</v>
      </c>
      <c r="M40" t="str">
        <f t="shared" si="8"/>
        <v/>
      </c>
      <c r="N40" t="str">
        <f t="shared" si="9"/>
        <v>JK LJUBLJANA</v>
      </c>
      <c r="O40">
        <v>257</v>
      </c>
      <c r="P40">
        <v>36</v>
      </c>
      <c r="Q40">
        <v>21</v>
      </c>
      <c r="R40">
        <v>28</v>
      </c>
      <c r="S40">
        <v>44</v>
      </c>
      <c r="T40">
        <v>41</v>
      </c>
      <c r="U40" t="s">
        <v>84</v>
      </c>
      <c r="V40">
        <v>55</v>
      </c>
      <c r="W40">
        <v>32</v>
      </c>
    </row>
    <row r="41" spans="1:23" x14ac:dyDescent="0.2">
      <c r="A41">
        <v>40</v>
      </c>
      <c r="B41" t="s">
        <v>85</v>
      </c>
      <c r="C41" t="s">
        <v>86</v>
      </c>
      <c r="D41">
        <f t="shared" si="2"/>
        <v>16</v>
      </c>
      <c r="E41">
        <f t="shared" ref="E41:H41" si="47">FIND(",",$C41,D41+1)</f>
        <v>21</v>
      </c>
      <c r="F41">
        <f t="shared" si="47"/>
        <v>27</v>
      </c>
      <c r="G41">
        <f t="shared" si="47"/>
        <v>33</v>
      </c>
      <c r="H41" t="e">
        <f t="shared" si="47"/>
        <v>#VALUE!</v>
      </c>
      <c r="I41" t="str">
        <f t="shared" si="4"/>
        <v>KLEMEN FILIPCIC</v>
      </c>
      <c r="J41" t="str">
        <f t="shared" si="5"/>
        <v>SLO</v>
      </c>
      <c r="K41" t="str">
        <f t="shared" si="6"/>
        <v>Male</v>
      </c>
      <c r="L41" t="str">
        <f t="shared" si="7"/>
        <v>2005</v>
      </c>
      <c r="M41" t="str">
        <f t="shared" si="8"/>
        <v/>
      </c>
      <c r="N41" t="str">
        <f t="shared" si="9"/>
        <v>JK OLIMPIC</v>
      </c>
      <c r="O41">
        <v>261</v>
      </c>
      <c r="P41">
        <v>38</v>
      </c>
      <c r="Q41">
        <v>36</v>
      </c>
      <c r="R41">
        <v>29</v>
      </c>
      <c r="S41">
        <v>31</v>
      </c>
      <c r="T41">
        <v>35</v>
      </c>
      <c r="U41">
        <v>47</v>
      </c>
      <c r="V41">
        <v>45</v>
      </c>
      <c r="W41">
        <v>-53</v>
      </c>
    </row>
    <row r="42" spans="1:23" x14ac:dyDescent="0.2">
      <c r="A42">
        <v>41</v>
      </c>
      <c r="B42" t="s">
        <v>87</v>
      </c>
      <c r="C42" t="s">
        <v>88</v>
      </c>
      <c r="D42">
        <f t="shared" si="2"/>
        <v>13</v>
      </c>
      <c r="E42">
        <f t="shared" ref="E42:H42" si="48">FIND(",",$C42,D42+1)</f>
        <v>18</v>
      </c>
      <c r="F42">
        <f t="shared" si="48"/>
        <v>24</v>
      </c>
      <c r="G42">
        <f t="shared" si="48"/>
        <v>30</v>
      </c>
      <c r="H42" t="e">
        <f t="shared" si="48"/>
        <v>#VALUE!</v>
      </c>
      <c r="I42" t="str">
        <f t="shared" si="4"/>
        <v>MATEJ BERTOK</v>
      </c>
      <c r="J42" t="str">
        <f t="shared" si="5"/>
        <v>SLO</v>
      </c>
      <c r="K42" t="str">
        <f t="shared" si="6"/>
        <v>Male</v>
      </c>
      <c r="L42" t="str">
        <f t="shared" si="7"/>
        <v>2005</v>
      </c>
      <c r="M42" t="str">
        <f t="shared" si="8"/>
        <v/>
      </c>
      <c r="N42" t="str">
        <f t="shared" si="9"/>
        <v>JK OLIMPIC</v>
      </c>
      <c r="O42">
        <v>270</v>
      </c>
      <c r="P42" t="s">
        <v>36</v>
      </c>
      <c r="Q42">
        <v>40</v>
      </c>
      <c r="R42">
        <v>37</v>
      </c>
      <c r="S42">
        <v>37</v>
      </c>
      <c r="T42">
        <v>29</v>
      </c>
      <c r="U42">
        <v>44</v>
      </c>
      <c r="V42">
        <v>34</v>
      </c>
      <c r="W42">
        <v>49</v>
      </c>
    </row>
    <row r="43" spans="1:23" x14ac:dyDescent="0.2">
      <c r="A43">
        <v>42</v>
      </c>
      <c r="B43" t="s">
        <v>89</v>
      </c>
      <c r="C43" t="s">
        <v>90</v>
      </c>
      <c r="D43">
        <f t="shared" si="2"/>
        <v>11</v>
      </c>
      <c r="E43">
        <f t="shared" ref="E43:H43" si="49">FIND(",",$C43,D43+1)</f>
        <v>16</v>
      </c>
      <c r="F43">
        <f t="shared" si="49"/>
        <v>22</v>
      </c>
      <c r="G43">
        <f t="shared" si="49"/>
        <v>28</v>
      </c>
      <c r="H43">
        <f t="shared" si="49"/>
        <v>35</v>
      </c>
      <c r="I43" t="str">
        <f t="shared" si="4"/>
        <v>TEO GRZELJ</v>
      </c>
      <c r="J43" t="str">
        <f t="shared" si="5"/>
        <v>SLO</v>
      </c>
      <c r="K43" t="str">
        <f t="shared" si="6"/>
        <v>Male</v>
      </c>
      <c r="L43" t="str">
        <f t="shared" si="7"/>
        <v>2007</v>
      </c>
      <c r="M43" t="str">
        <f t="shared" si="8"/>
        <v>KADET</v>
      </c>
      <c r="N43" t="str">
        <f t="shared" si="9"/>
        <v>JK PIRAT</v>
      </c>
      <c r="O43">
        <v>275</v>
      </c>
      <c r="P43">
        <v>31</v>
      </c>
      <c r="Q43">
        <v>23</v>
      </c>
      <c r="R43">
        <v>47</v>
      </c>
      <c r="S43">
        <v>43</v>
      </c>
      <c r="T43">
        <v>-51</v>
      </c>
      <c r="U43">
        <v>35</v>
      </c>
      <c r="V43">
        <v>51</v>
      </c>
      <c r="W43">
        <v>45</v>
      </c>
    </row>
    <row r="44" spans="1:23" x14ac:dyDescent="0.2">
      <c r="A44">
        <v>43</v>
      </c>
      <c r="B44" t="s">
        <v>91</v>
      </c>
      <c r="C44" t="s">
        <v>92</v>
      </c>
      <c r="D44">
        <f t="shared" si="2"/>
        <v>15</v>
      </c>
      <c r="E44">
        <f t="shared" ref="E44:H44" si="50">FIND(",",$C44,D44+1)</f>
        <v>20</v>
      </c>
      <c r="F44">
        <f t="shared" si="50"/>
        <v>26</v>
      </c>
      <c r="G44">
        <f t="shared" si="50"/>
        <v>32</v>
      </c>
      <c r="H44" t="e">
        <f t="shared" si="50"/>
        <v>#VALUE!</v>
      </c>
      <c r="I44" t="str">
        <f t="shared" si="4"/>
        <v>TAI SIMONOVICH</v>
      </c>
      <c r="J44" t="str">
        <f t="shared" si="5"/>
        <v>SLO</v>
      </c>
      <c r="K44" t="str">
        <f t="shared" si="6"/>
        <v>Male</v>
      </c>
      <c r="L44" t="str">
        <f t="shared" si="7"/>
        <v>2005</v>
      </c>
      <c r="M44" t="str">
        <f t="shared" si="8"/>
        <v/>
      </c>
      <c r="N44" t="str">
        <f t="shared" si="9"/>
        <v>JK PIRAT</v>
      </c>
      <c r="O44">
        <v>276</v>
      </c>
      <c r="P44" t="s">
        <v>93</v>
      </c>
      <c r="Q44" t="s">
        <v>94</v>
      </c>
      <c r="R44" t="s">
        <v>94</v>
      </c>
      <c r="S44">
        <v>35</v>
      </c>
      <c r="T44">
        <v>28</v>
      </c>
      <c r="U44">
        <v>15</v>
      </c>
      <c r="V44">
        <v>35</v>
      </c>
      <c r="W44">
        <v>27</v>
      </c>
    </row>
    <row r="45" spans="1:23" x14ac:dyDescent="0.2">
      <c r="A45">
        <v>44</v>
      </c>
      <c r="B45" t="s">
        <v>95</v>
      </c>
      <c r="C45" t="s">
        <v>96</v>
      </c>
      <c r="D45">
        <f t="shared" si="2"/>
        <v>13</v>
      </c>
      <c r="E45">
        <f t="shared" ref="E45:H45" si="51">FIND(",",$C45,D45+1)</f>
        <v>18</v>
      </c>
      <c r="F45">
        <f t="shared" si="51"/>
        <v>24</v>
      </c>
      <c r="G45">
        <f t="shared" si="51"/>
        <v>30</v>
      </c>
      <c r="H45">
        <f t="shared" si="51"/>
        <v>37</v>
      </c>
      <c r="I45" t="str">
        <f t="shared" si="4"/>
        <v>DAVID RITOSA</v>
      </c>
      <c r="J45" t="str">
        <f t="shared" si="5"/>
        <v>SLO</v>
      </c>
      <c r="K45" t="str">
        <f t="shared" si="6"/>
        <v>Male</v>
      </c>
      <c r="L45" t="str">
        <f t="shared" si="7"/>
        <v>2007</v>
      </c>
      <c r="M45" t="str">
        <f t="shared" si="8"/>
        <v>KADET</v>
      </c>
      <c r="N45" t="str">
        <f t="shared" si="9"/>
        <v>JK JADRO KOPER</v>
      </c>
      <c r="O45">
        <v>282</v>
      </c>
      <c r="P45">
        <v>35</v>
      </c>
      <c r="Q45">
        <v>47</v>
      </c>
      <c r="R45">
        <v>46</v>
      </c>
      <c r="S45">
        <v>39</v>
      </c>
      <c r="T45">
        <v>-52</v>
      </c>
      <c r="U45">
        <v>46</v>
      </c>
      <c r="V45">
        <v>48</v>
      </c>
      <c r="W45">
        <v>21</v>
      </c>
    </row>
    <row r="46" spans="1:23" x14ac:dyDescent="0.2">
      <c r="A46">
        <v>45</v>
      </c>
      <c r="B46" t="s">
        <v>97</v>
      </c>
      <c r="C46" t="s">
        <v>98</v>
      </c>
      <c r="D46">
        <f t="shared" si="2"/>
        <v>22</v>
      </c>
      <c r="E46">
        <f t="shared" ref="E46:H46" si="52">FIND(",",$C46,D46+1)</f>
        <v>27</v>
      </c>
      <c r="F46">
        <f t="shared" si="52"/>
        <v>35</v>
      </c>
      <c r="G46">
        <f t="shared" si="52"/>
        <v>41</v>
      </c>
      <c r="H46">
        <f t="shared" si="52"/>
        <v>52</v>
      </c>
      <c r="I46" t="str">
        <f t="shared" si="4"/>
        <v>ALESSIA BUBNIC DILICA</v>
      </c>
      <c r="J46" t="str">
        <f t="shared" si="5"/>
        <v>SLO</v>
      </c>
      <c r="K46" t="str">
        <f t="shared" si="6"/>
        <v>Female</v>
      </c>
      <c r="L46" t="str">
        <f t="shared" si="7"/>
        <v>2007</v>
      </c>
      <c r="M46" t="str">
        <f t="shared" si="8"/>
        <v>KADETINJA</v>
      </c>
      <c r="N46" t="str">
        <f t="shared" si="9"/>
        <v>JK BURJA IZOLA</v>
      </c>
      <c r="O46">
        <v>295</v>
      </c>
      <c r="P46">
        <v>40</v>
      </c>
      <c r="Q46">
        <v>-53</v>
      </c>
      <c r="R46">
        <v>42</v>
      </c>
      <c r="S46">
        <v>51</v>
      </c>
      <c r="T46">
        <v>42</v>
      </c>
      <c r="U46">
        <v>37</v>
      </c>
      <c r="V46">
        <v>41</v>
      </c>
      <c r="W46">
        <v>42</v>
      </c>
    </row>
    <row r="47" spans="1:23" x14ac:dyDescent="0.2">
      <c r="A47">
        <v>46</v>
      </c>
      <c r="B47" t="s">
        <v>99</v>
      </c>
      <c r="C47" t="s">
        <v>100</v>
      </c>
      <c r="D47">
        <f t="shared" si="2"/>
        <v>15</v>
      </c>
      <c r="E47">
        <f t="shared" ref="E47:H47" si="53">FIND(",",$C47,D47+1)</f>
        <v>20</v>
      </c>
      <c r="F47">
        <f t="shared" si="53"/>
        <v>26</v>
      </c>
      <c r="G47">
        <f t="shared" si="53"/>
        <v>32</v>
      </c>
      <c r="H47" t="e">
        <f t="shared" si="53"/>
        <v>#VALUE!</v>
      </c>
      <c r="I47" t="str">
        <f t="shared" si="4"/>
        <v>JAKOB ZNIDARIC</v>
      </c>
      <c r="J47" t="str">
        <f t="shared" si="5"/>
        <v>AUT</v>
      </c>
      <c r="K47" t="str">
        <f t="shared" si="6"/>
        <v>Male</v>
      </c>
      <c r="L47" t="str">
        <f t="shared" si="7"/>
        <v>2005</v>
      </c>
      <c r="M47" t="str">
        <f t="shared" si="8"/>
        <v/>
      </c>
      <c r="N47" t="str">
        <f t="shared" si="9"/>
        <v>NAUTIC CLUB AUSTRIA</v>
      </c>
      <c r="O47">
        <v>300</v>
      </c>
      <c r="P47" t="s">
        <v>93</v>
      </c>
      <c r="Q47" t="s">
        <v>94</v>
      </c>
      <c r="R47" t="s">
        <v>94</v>
      </c>
      <c r="S47" t="s">
        <v>94</v>
      </c>
      <c r="T47">
        <v>21</v>
      </c>
      <c r="U47">
        <v>21</v>
      </c>
      <c r="V47">
        <v>30</v>
      </c>
      <c r="W47">
        <v>24</v>
      </c>
    </row>
    <row r="48" spans="1:23" x14ac:dyDescent="0.2">
      <c r="A48">
        <v>47</v>
      </c>
      <c r="B48" t="s">
        <v>101</v>
      </c>
      <c r="C48" t="s">
        <v>102</v>
      </c>
      <c r="D48">
        <f t="shared" si="2"/>
        <v>13</v>
      </c>
      <c r="E48">
        <f t="shared" ref="E48:H48" si="54">FIND(",",$C48,D48+1)</f>
        <v>18</v>
      </c>
      <c r="F48">
        <f t="shared" si="54"/>
        <v>26</v>
      </c>
      <c r="G48">
        <f t="shared" si="54"/>
        <v>32</v>
      </c>
      <c r="H48" t="e">
        <f t="shared" si="54"/>
        <v>#VALUE!</v>
      </c>
      <c r="I48" t="str">
        <f t="shared" si="4"/>
        <v>GAJA KOLARIC</v>
      </c>
      <c r="J48" t="str">
        <f t="shared" si="5"/>
        <v>SLO</v>
      </c>
      <c r="K48" t="str">
        <f t="shared" si="6"/>
        <v>Female</v>
      </c>
      <c r="L48" t="str">
        <f t="shared" si="7"/>
        <v>2003</v>
      </c>
      <c r="M48" t="str">
        <f t="shared" si="8"/>
        <v/>
      </c>
      <c r="N48" t="str">
        <f t="shared" si="9"/>
        <v>JK LJUBLJANA</v>
      </c>
      <c r="O48">
        <v>315</v>
      </c>
      <c r="P48">
        <v>39</v>
      </c>
      <c r="Q48">
        <v>43</v>
      </c>
      <c r="R48">
        <v>45</v>
      </c>
      <c r="S48">
        <v>-52</v>
      </c>
      <c r="T48">
        <v>45</v>
      </c>
      <c r="U48">
        <v>45</v>
      </c>
      <c r="V48">
        <v>52</v>
      </c>
      <c r="W48">
        <v>46</v>
      </c>
    </row>
    <row r="49" spans="1:23" x14ac:dyDescent="0.2">
      <c r="A49">
        <v>48</v>
      </c>
      <c r="B49" t="s">
        <v>103</v>
      </c>
      <c r="C49" t="s">
        <v>104</v>
      </c>
      <c r="D49">
        <f t="shared" si="2"/>
        <v>18</v>
      </c>
      <c r="E49">
        <f t="shared" ref="E49:H49" si="55">FIND(",",$C49,D49+1)</f>
        <v>23</v>
      </c>
      <c r="F49">
        <f t="shared" si="55"/>
        <v>31</v>
      </c>
      <c r="G49">
        <f t="shared" si="55"/>
        <v>37</v>
      </c>
      <c r="H49">
        <f t="shared" si="55"/>
        <v>48</v>
      </c>
      <c r="I49" t="str">
        <f t="shared" si="4"/>
        <v>NIKA BAKIC SPEZIA</v>
      </c>
      <c r="J49" t="str">
        <f t="shared" si="5"/>
        <v>SLO</v>
      </c>
      <c r="K49" t="str">
        <f t="shared" si="6"/>
        <v>Female</v>
      </c>
      <c r="L49" t="str">
        <f t="shared" si="7"/>
        <v>2009</v>
      </c>
      <c r="M49" t="str">
        <f t="shared" si="8"/>
        <v>KADETINJA</v>
      </c>
      <c r="N49" t="str">
        <f t="shared" si="9"/>
        <v>SD PIRAN</v>
      </c>
      <c r="O49">
        <v>316</v>
      </c>
      <c r="P49">
        <v>41</v>
      </c>
      <c r="Q49">
        <v>50</v>
      </c>
      <c r="R49">
        <v>-52</v>
      </c>
      <c r="S49">
        <v>50</v>
      </c>
      <c r="T49">
        <v>46</v>
      </c>
      <c r="U49">
        <v>48</v>
      </c>
      <c r="V49">
        <v>42</v>
      </c>
      <c r="W49">
        <v>39</v>
      </c>
    </row>
    <row r="50" spans="1:23" x14ac:dyDescent="0.2">
      <c r="A50">
        <v>49</v>
      </c>
      <c r="B50" t="s">
        <v>105</v>
      </c>
      <c r="C50" t="s">
        <v>106</v>
      </c>
      <c r="D50">
        <f t="shared" si="2"/>
        <v>13</v>
      </c>
      <c r="E50">
        <f t="shared" ref="E50:H50" si="56">FIND(",",$C50,D50+1)</f>
        <v>18</v>
      </c>
      <c r="F50">
        <f t="shared" si="56"/>
        <v>26</v>
      </c>
      <c r="G50">
        <f t="shared" si="56"/>
        <v>32</v>
      </c>
      <c r="H50" t="e">
        <f t="shared" si="56"/>
        <v>#VALUE!</v>
      </c>
      <c r="I50" t="str">
        <f t="shared" si="4"/>
        <v>ELISA SEDMAK</v>
      </c>
      <c r="J50" t="str">
        <f t="shared" si="5"/>
        <v>SLO</v>
      </c>
      <c r="K50" t="str">
        <f t="shared" si="6"/>
        <v>Female</v>
      </c>
      <c r="L50" t="str">
        <f t="shared" si="7"/>
        <v>2005</v>
      </c>
      <c r="M50" t="str">
        <f t="shared" si="8"/>
        <v/>
      </c>
      <c r="N50" t="str">
        <f t="shared" si="9"/>
        <v>JK IZOLA</v>
      </c>
      <c r="O50">
        <v>321</v>
      </c>
      <c r="P50">
        <v>25</v>
      </c>
      <c r="Q50">
        <v>34</v>
      </c>
      <c r="R50">
        <v>20</v>
      </c>
      <c r="S50">
        <v>38</v>
      </c>
      <c r="T50" t="s">
        <v>93</v>
      </c>
      <c r="U50" t="s">
        <v>94</v>
      </c>
      <c r="V50" t="s">
        <v>107</v>
      </c>
      <c r="W50" t="s">
        <v>94</v>
      </c>
    </row>
    <row r="51" spans="1:23" x14ac:dyDescent="0.2">
      <c r="A51">
        <v>50</v>
      </c>
      <c r="B51" t="s">
        <v>108</v>
      </c>
      <c r="C51" t="s">
        <v>109</v>
      </c>
      <c r="D51">
        <f t="shared" si="2"/>
        <v>15</v>
      </c>
      <c r="E51">
        <f t="shared" ref="E51:H51" si="57">FIND(",",$C51,D51+1)</f>
        <v>20</v>
      </c>
      <c r="F51">
        <f t="shared" si="57"/>
        <v>26</v>
      </c>
      <c r="G51">
        <f t="shared" si="57"/>
        <v>32</v>
      </c>
      <c r="H51">
        <f t="shared" si="57"/>
        <v>39</v>
      </c>
      <c r="I51" t="str">
        <f t="shared" si="4"/>
        <v>LIAM AL-DILAMI</v>
      </c>
      <c r="J51" t="str">
        <f t="shared" si="5"/>
        <v>SLO</v>
      </c>
      <c r="K51" t="str">
        <f t="shared" si="6"/>
        <v>Male</v>
      </c>
      <c r="L51" t="str">
        <f t="shared" si="7"/>
        <v>2007</v>
      </c>
      <c r="M51" t="str">
        <f t="shared" si="8"/>
        <v>KADET</v>
      </c>
      <c r="N51" t="str">
        <f t="shared" si="9"/>
        <v>JK JADRO KOPER</v>
      </c>
      <c r="O51">
        <v>321</v>
      </c>
      <c r="P51">
        <v>43</v>
      </c>
      <c r="Q51">
        <v>46</v>
      </c>
      <c r="R51">
        <v>51</v>
      </c>
      <c r="S51">
        <v>49</v>
      </c>
      <c r="T51">
        <v>39</v>
      </c>
      <c r="U51">
        <v>50</v>
      </c>
      <c r="V51">
        <v>43</v>
      </c>
      <c r="W51">
        <v>-52</v>
      </c>
    </row>
    <row r="52" spans="1:23" x14ac:dyDescent="0.2">
      <c r="A52">
        <v>51</v>
      </c>
      <c r="B52" t="s">
        <v>110</v>
      </c>
      <c r="C52" t="s">
        <v>111</v>
      </c>
      <c r="D52">
        <f t="shared" si="2"/>
        <v>11</v>
      </c>
      <c r="E52">
        <f t="shared" ref="E52:H52" si="58">FIND(",",$C52,D52+1)</f>
        <v>16</v>
      </c>
      <c r="F52">
        <f t="shared" si="58"/>
        <v>22</v>
      </c>
      <c r="G52">
        <f t="shared" si="58"/>
        <v>28</v>
      </c>
      <c r="H52">
        <f t="shared" si="58"/>
        <v>35</v>
      </c>
      <c r="I52" t="str">
        <f t="shared" si="4"/>
        <v>ZIGA CEPAK</v>
      </c>
      <c r="J52" t="str">
        <f t="shared" si="5"/>
        <v>SLO</v>
      </c>
      <c r="K52" t="str">
        <f t="shared" si="6"/>
        <v>Male</v>
      </c>
      <c r="L52" t="str">
        <f t="shared" si="7"/>
        <v>2008</v>
      </c>
      <c r="M52" t="str">
        <f t="shared" si="8"/>
        <v>KADET</v>
      </c>
      <c r="N52" t="str">
        <f t="shared" si="9"/>
        <v>JK PIRAT</v>
      </c>
      <c r="O52">
        <v>333</v>
      </c>
      <c r="P52">
        <v>42</v>
      </c>
      <c r="Q52">
        <v>44</v>
      </c>
      <c r="R52">
        <v>49</v>
      </c>
      <c r="S52">
        <v>45</v>
      </c>
      <c r="T52">
        <v>47</v>
      </c>
      <c r="U52">
        <v>56</v>
      </c>
      <c r="V52">
        <v>-57</v>
      </c>
      <c r="W52">
        <v>50</v>
      </c>
    </row>
    <row r="53" spans="1:23" x14ac:dyDescent="0.2">
      <c r="A53">
        <v>52</v>
      </c>
      <c r="B53" t="s">
        <v>112</v>
      </c>
      <c r="C53" t="s">
        <v>113</v>
      </c>
      <c r="D53">
        <f t="shared" si="2"/>
        <v>13</v>
      </c>
      <c r="E53">
        <f t="shared" ref="E53:H53" si="59">FIND(",",$C53,D53+1)</f>
        <v>18</v>
      </c>
      <c r="F53">
        <f t="shared" si="59"/>
        <v>24</v>
      </c>
      <c r="G53">
        <f t="shared" si="59"/>
        <v>30</v>
      </c>
      <c r="H53" t="e">
        <f t="shared" si="59"/>
        <v>#VALUE!</v>
      </c>
      <c r="I53" t="str">
        <f t="shared" si="4"/>
        <v>ALJAZ ZIBERT</v>
      </c>
      <c r="J53" t="str">
        <f t="shared" si="5"/>
        <v>SLO</v>
      </c>
      <c r="K53" t="str">
        <f t="shared" si="6"/>
        <v>Male</v>
      </c>
      <c r="L53" t="str">
        <f t="shared" si="7"/>
        <v>2005</v>
      </c>
      <c r="M53" t="str">
        <f t="shared" si="8"/>
        <v/>
      </c>
      <c r="N53" t="str">
        <f t="shared" si="9"/>
        <v>JK LJUBLJANA</v>
      </c>
      <c r="O53">
        <v>337</v>
      </c>
      <c r="P53">
        <v>44</v>
      </c>
      <c r="Q53">
        <v>49</v>
      </c>
      <c r="R53">
        <v>48</v>
      </c>
      <c r="S53">
        <v>47</v>
      </c>
      <c r="T53">
        <v>53</v>
      </c>
      <c r="U53">
        <v>49</v>
      </c>
      <c r="V53">
        <v>47</v>
      </c>
      <c r="W53">
        <v>-54</v>
      </c>
    </row>
    <row r="54" spans="1:23" x14ac:dyDescent="0.2">
      <c r="A54">
        <v>53</v>
      </c>
      <c r="B54" t="s">
        <v>114</v>
      </c>
      <c r="C54" t="s">
        <v>115</v>
      </c>
      <c r="D54">
        <f t="shared" si="2"/>
        <v>13</v>
      </c>
      <c r="E54">
        <f t="shared" ref="E54:H54" si="60">FIND(",",$C54,D54+1)</f>
        <v>18</v>
      </c>
      <c r="F54">
        <f t="shared" si="60"/>
        <v>24</v>
      </c>
      <c r="G54">
        <f t="shared" si="60"/>
        <v>30</v>
      </c>
      <c r="H54">
        <f t="shared" si="60"/>
        <v>37</v>
      </c>
      <c r="I54" t="str">
        <f t="shared" si="4"/>
        <v>KRIS PERUZIN</v>
      </c>
      <c r="J54" t="str">
        <f t="shared" si="5"/>
        <v>SLO</v>
      </c>
      <c r="K54" t="str">
        <f t="shared" si="6"/>
        <v>Male</v>
      </c>
      <c r="L54" t="str">
        <f t="shared" si="7"/>
        <v>2008</v>
      </c>
      <c r="M54" t="str">
        <f t="shared" si="8"/>
        <v>KADET</v>
      </c>
      <c r="N54" t="str">
        <f t="shared" si="9"/>
        <v>JK BURJA IZOLA</v>
      </c>
      <c r="O54">
        <v>358</v>
      </c>
      <c r="P54">
        <v>45</v>
      </c>
      <c r="Q54">
        <v>51</v>
      </c>
      <c r="R54">
        <v>44</v>
      </c>
      <c r="S54">
        <v>54</v>
      </c>
      <c r="T54">
        <v>57</v>
      </c>
      <c r="U54">
        <v>51</v>
      </c>
      <c r="V54">
        <v>-58</v>
      </c>
      <c r="W54">
        <v>56</v>
      </c>
    </row>
    <row r="55" spans="1:23" x14ac:dyDescent="0.2">
      <c r="A55">
        <v>54</v>
      </c>
      <c r="B55" t="s">
        <v>116</v>
      </c>
      <c r="C55" t="s">
        <v>117</v>
      </c>
      <c r="D55">
        <f t="shared" si="2"/>
        <v>11</v>
      </c>
      <c r="E55">
        <f t="shared" ref="E55:H55" si="61">FIND(",",$C55,D55+1)</f>
        <v>16</v>
      </c>
      <c r="F55">
        <f t="shared" si="61"/>
        <v>24</v>
      </c>
      <c r="G55">
        <f t="shared" si="61"/>
        <v>30</v>
      </c>
      <c r="H55">
        <f t="shared" si="61"/>
        <v>41</v>
      </c>
      <c r="I55" t="str">
        <f t="shared" si="4"/>
        <v>MAJA SIRCA</v>
      </c>
      <c r="J55" t="str">
        <f t="shared" si="5"/>
        <v>SLO</v>
      </c>
      <c r="K55" t="str">
        <f t="shared" si="6"/>
        <v>Female</v>
      </c>
      <c r="L55" t="str">
        <f t="shared" si="7"/>
        <v>2006</v>
      </c>
      <c r="M55" t="str">
        <f t="shared" si="8"/>
        <v>KADETINJA</v>
      </c>
      <c r="N55" t="str">
        <f t="shared" si="9"/>
        <v>JK JADRO KOPER</v>
      </c>
      <c r="O55">
        <v>363</v>
      </c>
      <c r="P55" t="s">
        <v>93</v>
      </c>
      <c r="Q55" t="s">
        <v>94</v>
      </c>
      <c r="R55" t="s">
        <v>94</v>
      </c>
      <c r="S55" t="s">
        <v>94</v>
      </c>
      <c r="T55">
        <v>48</v>
      </c>
      <c r="U55">
        <v>40</v>
      </c>
      <c r="V55">
        <v>27</v>
      </c>
      <c r="W55">
        <v>44</v>
      </c>
    </row>
    <row r="56" spans="1:23" x14ac:dyDescent="0.2">
      <c r="A56">
        <v>55</v>
      </c>
      <c r="B56" t="s">
        <v>118</v>
      </c>
      <c r="C56" t="s">
        <v>119</v>
      </c>
      <c r="D56">
        <f t="shared" si="2"/>
        <v>16</v>
      </c>
      <c r="E56">
        <f t="shared" ref="E56:H56" si="62">FIND(",",$C56,D56+1)</f>
        <v>21</v>
      </c>
      <c r="F56">
        <f t="shared" si="62"/>
        <v>27</v>
      </c>
      <c r="G56">
        <f t="shared" si="62"/>
        <v>33</v>
      </c>
      <c r="H56">
        <f t="shared" si="62"/>
        <v>40</v>
      </c>
      <c r="I56" t="str">
        <f t="shared" si="4"/>
        <v>ARNE BAJRAMOVIC</v>
      </c>
      <c r="J56" t="str">
        <f t="shared" si="5"/>
        <v>SLO</v>
      </c>
      <c r="K56" t="str">
        <f t="shared" si="6"/>
        <v>Male</v>
      </c>
      <c r="L56" t="str">
        <f t="shared" si="7"/>
        <v>2006</v>
      </c>
      <c r="M56" t="str">
        <f t="shared" si="8"/>
        <v>KADET</v>
      </c>
      <c r="N56" t="str">
        <f t="shared" si="9"/>
        <v>JK BURJA IZOLA</v>
      </c>
      <c r="O56">
        <v>365</v>
      </c>
      <c r="P56" t="s">
        <v>36</v>
      </c>
      <c r="Q56">
        <v>48</v>
      </c>
      <c r="R56">
        <v>50</v>
      </c>
      <c r="S56">
        <v>48</v>
      </c>
      <c r="T56">
        <v>55</v>
      </c>
      <c r="U56">
        <v>53</v>
      </c>
      <c r="V56">
        <v>56</v>
      </c>
      <c r="W56">
        <v>55</v>
      </c>
    </row>
    <row r="57" spans="1:23" x14ac:dyDescent="0.2">
      <c r="A57">
        <v>56</v>
      </c>
      <c r="B57" t="s">
        <v>120</v>
      </c>
      <c r="C57" t="s">
        <v>121</v>
      </c>
      <c r="D57">
        <f t="shared" si="2"/>
        <v>13</v>
      </c>
      <c r="E57">
        <f t="shared" ref="E57:H57" si="63">FIND(",",$C57,D57+1)</f>
        <v>18</v>
      </c>
      <c r="F57">
        <f t="shared" si="63"/>
        <v>26</v>
      </c>
      <c r="G57">
        <f t="shared" si="63"/>
        <v>32</v>
      </c>
      <c r="H57">
        <f t="shared" si="63"/>
        <v>43</v>
      </c>
      <c r="I57" t="str">
        <f t="shared" si="4"/>
        <v>LUCKA BEDENE</v>
      </c>
      <c r="J57" t="str">
        <f t="shared" si="5"/>
        <v>SLO</v>
      </c>
      <c r="K57" t="str">
        <f t="shared" si="6"/>
        <v>Female</v>
      </c>
      <c r="L57" t="str">
        <f t="shared" si="7"/>
        <v>2008</v>
      </c>
      <c r="M57" t="str">
        <f t="shared" si="8"/>
        <v>KADETINJA</v>
      </c>
      <c r="N57" t="str">
        <f t="shared" si="9"/>
        <v>JK LJUBLJANA</v>
      </c>
      <c r="O57">
        <v>378</v>
      </c>
      <c r="P57">
        <v>46</v>
      </c>
      <c r="Q57">
        <v>52</v>
      </c>
      <c r="R57">
        <v>53</v>
      </c>
      <c r="S57">
        <v>53</v>
      </c>
      <c r="T57">
        <v>54</v>
      </c>
      <c r="U57">
        <v>52</v>
      </c>
      <c r="V57" t="s">
        <v>93</v>
      </c>
      <c r="W57" t="s">
        <v>94</v>
      </c>
    </row>
    <row r="58" spans="1:23" x14ac:dyDescent="0.2">
      <c r="A58">
        <v>57</v>
      </c>
      <c r="B58" t="s">
        <v>122</v>
      </c>
      <c r="C58" t="s">
        <v>123</v>
      </c>
      <c r="D58">
        <f t="shared" si="2"/>
        <v>14</v>
      </c>
      <c r="E58">
        <f t="shared" ref="E58:H58" si="64">FIND(",",$C58,D58+1)</f>
        <v>19</v>
      </c>
      <c r="F58">
        <f t="shared" si="64"/>
        <v>25</v>
      </c>
      <c r="G58">
        <f t="shared" si="64"/>
        <v>31</v>
      </c>
      <c r="H58" t="e">
        <f t="shared" si="64"/>
        <v>#VALUE!</v>
      </c>
      <c r="I58" t="str">
        <f t="shared" si="4"/>
        <v>NEJC GABRENJA</v>
      </c>
      <c r="J58" t="str">
        <f t="shared" si="5"/>
        <v>SLO</v>
      </c>
      <c r="K58" t="str">
        <f t="shared" si="6"/>
        <v>Male</v>
      </c>
      <c r="L58" t="str">
        <f t="shared" si="7"/>
        <v>2004</v>
      </c>
      <c r="M58" t="str">
        <f t="shared" si="8"/>
        <v/>
      </c>
      <c r="N58" t="str">
        <f t="shared" si="9"/>
        <v>JK LJUBLJANA</v>
      </c>
      <c r="O58">
        <v>402</v>
      </c>
      <c r="P58" t="s">
        <v>93</v>
      </c>
      <c r="Q58" t="s">
        <v>94</v>
      </c>
      <c r="R58" t="s">
        <v>94</v>
      </c>
      <c r="S58" t="s">
        <v>94</v>
      </c>
      <c r="T58">
        <v>50</v>
      </c>
      <c r="U58">
        <v>43</v>
      </c>
      <c r="V58">
        <v>54</v>
      </c>
      <c r="W58">
        <v>51</v>
      </c>
    </row>
    <row r="59" spans="1:23" x14ac:dyDescent="0.2">
      <c r="A59">
        <v>58</v>
      </c>
      <c r="B59" t="s">
        <v>124</v>
      </c>
      <c r="C59" t="s">
        <v>125</v>
      </c>
      <c r="D59">
        <f t="shared" si="2"/>
        <v>13</v>
      </c>
      <c r="E59">
        <f t="shared" ref="E59:H59" si="65">FIND(",",$C59,D59+1)</f>
        <v>18</v>
      </c>
      <c r="F59">
        <f t="shared" si="65"/>
        <v>26</v>
      </c>
      <c r="G59">
        <f t="shared" si="65"/>
        <v>32</v>
      </c>
      <c r="H59">
        <f t="shared" si="65"/>
        <v>43</v>
      </c>
      <c r="I59" t="str">
        <f t="shared" si="4"/>
        <v>ENYA AGNELLO</v>
      </c>
      <c r="J59" t="str">
        <f t="shared" si="5"/>
        <v>SLO</v>
      </c>
      <c r="K59" t="str">
        <f t="shared" si="6"/>
        <v>Female</v>
      </c>
      <c r="L59" t="str">
        <f t="shared" si="7"/>
        <v>2006</v>
      </c>
      <c r="M59" t="str">
        <f t="shared" si="8"/>
        <v>KADETINJA</v>
      </c>
      <c r="N59" t="str">
        <f t="shared" si="9"/>
        <v>JK BURJA IZOLA</v>
      </c>
      <c r="O59">
        <v>422</v>
      </c>
      <c r="P59" t="s">
        <v>93</v>
      </c>
      <c r="Q59" t="s">
        <v>94</v>
      </c>
      <c r="R59" t="s">
        <v>94</v>
      </c>
      <c r="S59" t="s">
        <v>94</v>
      </c>
      <c r="T59" t="s">
        <v>94</v>
      </c>
      <c r="U59">
        <v>55</v>
      </c>
      <c r="V59">
        <v>38</v>
      </c>
      <c r="W59">
        <v>57</v>
      </c>
    </row>
    <row r="60" spans="1:23" x14ac:dyDescent="0.2">
      <c r="A60">
        <v>59</v>
      </c>
      <c r="B60" t="s">
        <v>126</v>
      </c>
      <c r="C60" t="s">
        <v>127</v>
      </c>
      <c r="D60">
        <f t="shared" si="2"/>
        <v>12</v>
      </c>
      <c r="E60">
        <f t="shared" ref="E60:H60" si="66">FIND(",",$C60,D60+1)</f>
        <v>17</v>
      </c>
      <c r="F60">
        <f t="shared" si="66"/>
        <v>23</v>
      </c>
      <c r="G60">
        <f t="shared" si="66"/>
        <v>29</v>
      </c>
      <c r="H60">
        <f t="shared" si="66"/>
        <v>36</v>
      </c>
      <c r="I60" t="str">
        <f t="shared" si="4"/>
        <v>ROK KOVACIC</v>
      </c>
      <c r="J60" t="str">
        <f t="shared" si="5"/>
        <v>SLO</v>
      </c>
      <c r="K60" t="str">
        <f t="shared" si="6"/>
        <v>Male</v>
      </c>
      <c r="L60" t="str">
        <f t="shared" si="7"/>
        <v>2009</v>
      </c>
      <c r="M60" t="str">
        <f t="shared" si="8"/>
        <v>KADET</v>
      </c>
      <c r="N60" t="str">
        <f t="shared" si="9"/>
        <v>SD PIRAN</v>
      </c>
      <c r="O60">
        <v>423</v>
      </c>
      <c r="P60" t="s">
        <v>93</v>
      </c>
      <c r="Q60" t="s">
        <v>94</v>
      </c>
      <c r="R60" t="s">
        <v>94</v>
      </c>
      <c r="S60" t="s">
        <v>94</v>
      </c>
      <c r="T60" t="s">
        <v>94</v>
      </c>
      <c r="U60" t="s">
        <v>94</v>
      </c>
      <c r="V60">
        <v>46</v>
      </c>
      <c r="W60">
        <v>37</v>
      </c>
    </row>
    <row r="61" spans="1:23" x14ac:dyDescent="0.2">
      <c r="A61">
        <v>60</v>
      </c>
      <c r="B61" t="s">
        <v>128</v>
      </c>
      <c r="C61" t="s">
        <v>129</v>
      </c>
      <c r="D61">
        <f t="shared" si="2"/>
        <v>14</v>
      </c>
      <c r="E61">
        <f t="shared" ref="E61:H61" si="67">FIND(",",$C61,D61+1)</f>
        <v>19</v>
      </c>
      <c r="F61">
        <f t="shared" si="67"/>
        <v>25</v>
      </c>
      <c r="G61">
        <f t="shared" si="67"/>
        <v>31</v>
      </c>
      <c r="H61">
        <f t="shared" si="67"/>
        <v>38</v>
      </c>
      <c r="I61" t="str">
        <f t="shared" si="4"/>
        <v>MARKO BALABAN</v>
      </c>
      <c r="J61" t="str">
        <f t="shared" si="5"/>
        <v>SLO</v>
      </c>
      <c r="K61" t="str">
        <f t="shared" si="6"/>
        <v>Male</v>
      </c>
      <c r="L61" t="str">
        <f t="shared" si="7"/>
        <v>2009</v>
      </c>
      <c r="M61" t="str">
        <f t="shared" si="8"/>
        <v>KADET</v>
      </c>
      <c r="N61" t="str">
        <f t="shared" si="9"/>
        <v>JK BURJA IZOLA</v>
      </c>
      <c r="O61">
        <v>425</v>
      </c>
      <c r="P61" t="s">
        <v>93</v>
      </c>
      <c r="Q61" t="s">
        <v>94</v>
      </c>
      <c r="R61" t="s">
        <v>94</v>
      </c>
      <c r="S61" t="s">
        <v>94</v>
      </c>
      <c r="T61">
        <v>56</v>
      </c>
      <c r="U61">
        <v>54</v>
      </c>
      <c r="V61">
        <v>53</v>
      </c>
      <c r="W61">
        <v>58</v>
      </c>
    </row>
    <row r="62" spans="1:23" x14ac:dyDescent="0.2">
      <c r="A62">
        <v>61</v>
      </c>
      <c r="B62" t="s">
        <v>130</v>
      </c>
      <c r="C62" t="s">
        <v>131</v>
      </c>
      <c r="D62">
        <f t="shared" si="2"/>
        <v>23</v>
      </c>
      <c r="E62">
        <f t="shared" ref="E62:H62" si="68">FIND(",",$C62,D62+1)</f>
        <v>28</v>
      </c>
      <c r="F62">
        <f t="shared" si="68"/>
        <v>34</v>
      </c>
      <c r="G62">
        <f t="shared" si="68"/>
        <v>40</v>
      </c>
      <c r="H62">
        <f t="shared" si="68"/>
        <v>47</v>
      </c>
      <c r="I62" t="str">
        <f t="shared" si="4"/>
        <v>ALEKS SOVDAT DE FAVERI</v>
      </c>
      <c r="J62" t="str">
        <f t="shared" si="5"/>
        <v>SLO</v>
      </c>
      <c r="K62" t="str">
        <f t="shared" si="6"/>
        <v>Male</v>
      </c>
      <c r="L62" t="str">
        <f t="shared" si="7"/>
        <v>2008</v>
      </c>
      <c r="M62" t="str">
        <f t="shared" si="8"/>
        <v>KADET</v>
      </c>
      <c r="N62" t="str">
        <f t="shared" si="9"/>
        <v>JK BURJA IZOLA</v>
      </c>
      <c r="O62">
        <v>437</v>
      </c>
      <c r="P62" t="s">
        <v>93</v>
      </c>
      <c r="Q62" t="s">
        <v>94</v>
      </c>
      <c r="R62" t="s">
        <v>94</v>
      </c>
      <c r="S62" t="s">
        <v>94</v>
      </c>
      <c r="T62">
        <v>58</v>
      </c>
      <c r="U62">
        <v>57</v>
      </c>
      <c r="V62">
        <v>59</v>
      </c>
      <c r="W62">
        <v>59</v>
      </c>
    </row>
    <row r="63" spans="1:23" x14ac:dyDescent="0.2">
      <c r="A63">
        <v>62</v>
      </c>
      <c r="B63" t="s">
        <v>132</v>
      </c>
      <c r="C63" t="s">
        <v>133</v>
      </c>
      <c r="D63">
        <f t="shared" si="2"/>
        <v>13</v>
      </c>
      <c r="E63">
        <f t="shared" ref="E63:H63" si="69">FIND(",",$C63,D63+1)</f>
        <v>18</v>
      </c>
      <c r="F63">
        <f t="shared" si="69"/>
        <v>26</v>
      </c>
      <c r="G63">
        <f t="shared" si="69"/>
        <v>32</v>
      </c>
      <c r="H63" t="e">
        <f t="shared" si="69"/>
        <v>#VALUE!</v>
      </c>
      <c r="I63" t="str">
        <f t="shared" si="4"/>
        <v>AJDA SMAJDEK</v>
      </c>
      <c r="J63" t="str">
        <f t="shared" si="5"/>
        <v>SLO</v>
      </c>
      <c r="K63" t="str">
        <f t="shared" si="6"/>
        <v>Female</v>
      </c>
      <c r="L63" t="str">
        <f t="shared" si="7"/>
        <v>2004</v>
      </c>
      <c r="M63" t="str">
        <f t="shared" si="8"/>
        <v/>
      </c>
      <c r="N63" t="str">
        <f t="shared" si="9"/>
        <v>JK LJUBLJANA</v>
      </c>
      <c r="O63">
        <v>476</v>
      </c>
      <c r="P63" t="s">
        <v>93</v>
      </c>
      <c r="Q63" t="s">
        <v>94</v>
      </c>
      <c r="R63" t="s">
        <v>94</v>
      </c>
      <c r="S63" t="s">
        <v>94</v>
      </c>
      <c r="T63" t="s">
        <v>94</v>
      </c>
      <c r="U63" t="s">
        <v>94</v>
      </c>
      <c r="V63" t="s">
        <v>94</v>
      </c>
      <c r="W63" t="s">
        <v>94</v>
      </c>
    </row>
    <row r="64" spans="1:23" x14ac:dyDescent="0.2">
      <c r="A64">
        <v>62</v>
      </c>
      <c r="B64" t="s">
        <v>134</v>
      </c>
      <c r="C64" t="s">
        <v>135</v>
      </c>
      <c r="D64">
        <f t="shared" si="2"/>
        <v>14</v>
      </c>
      <c r="E64">
        <f t="shared" ref="E64:H64" si="70">FIND(",",$C64,D64+1)</f>
        <v>19</v>
      </c>
      <c r="F64">
        <f t="shared" si="70"/>
        <v>27</v>
      </c>
      <c r="G64">
        <f t="shared" si="70"/>
        <v>33</v>
      </c>
      <c r="H64" t="e">
        <f t="shared" si="70"/>
        <v>#VALUE!</v>
      </c>
      <c r="I64" t="str">
        <f t="shared" si="4"/>
        <v>ANEJA SMAJDEK</v>
      </c>
      <c r="J64" t="str">
        <f t="shared" si="5"/>
        <v>SLO</v>
      </c>
      <c r="K64" t="str">
        <f t="shared" si="6"/>
        <v>Female</v>
      </c>
      <c r="L64" t="str">
        <f t="shared" si="7"/>
        <v>2004</v>
      </c>
      <c r="M64" t="str">
        <f t="shared" si="8"/>
        <v/>
      </c>
      <c r="N64" t="str">
        <f t="shared" si="9"/>
        <v>JK LJUBLJANA</v>
      </c>
      <c r="O64">
        <v>476</v>
      </c>
      <c r="P64" t="s">
        <v>93</v>
      </c>
      <c r="Q64" t="s">
        <v>94</v>
      </c>
      <c r="R64" t="s">
        <v>94</v>
      </c>
      <c r="S64" t="s">
        <v>94</v>
      </c>
      <c r="T64" t="s">
        <v>94</v>
      </c>
      <c r="U64" t="s">
        <v>94</v>
      </c>
      <c r="V64" t="s">
        <v>94</v>
      </c>
      <c r="W64" t="s">
        <v>94</v>
      </c>
    </row>
    <row r="65" spans="1:23" x14ac:dyDescent="0.2">
      <c r="A65">
        <v>62</v>
      </c>
      <c r="B65" t="s">
        <v>136</v>
      </c>
      <c r="C65" t="s">
        <v>137</v>
      </c>
      <c r="D65">
        <f t="shared" si="2"/>
        <v>24</v>
      </c>
      <c r="E65">
        <f t="shared" ref="E65:H65" si="71">FIND(",",$C65,D65+1)</f>
        <v>29</v>
      </c>
      <c r="F65">
        <f t="shared" si="71"/>
        <v>37</v>
      </c>
      <c r="G65">
        <f t="shared" si="71"/>
        <v>43</v>
      </c>
      <c r="H65">
        <f t="shared" si="71"/>
        <v>54</v>
      </c>
      <c r="I65" t="str">
        <f t="shared" si="4"/>
        <v>IZABEL PUSPAN ZAVRTANIK</v>
      </c>
      <c r="J65" t="str">
        <f t="shared" si="5"/>
        <v>SLO</v>
      </c>
      <c r="K65" t="str">
        <f t="shared" si="6"/>
        <v>Female</v>
      </c>
      <c r="L65" t="str">
        <f t="shared" si="7"/>
        <v>2007</v>
      </c>
      <c r="M65" t="str">
        <f t="shared" si="8"/>
        <v>KADETINJA</v>
      </c>
      <c r="N65" t="str">
        <f t="shared" si="9"/>
        <v>JK BURJA IZOLA</v>
      </c>
      <c r="O65">
        <v>476</v>
      </c>
      <c r="P65" t="s">
        <v>93</v>
      </c>
      <c r="Q65" t="s">
        <v>94</v>
      </c>
      <c r="R65" t="s">
        <v>94</v>
      </c>
      <c r="S65" t="s">
        <v>94</v>
      </c>
      <c r="T65" t="s">
        <v>94</v>
      </c>
      <c r="U65" t="s">
        <v>94</v>
      </c>
      <c r="V65" t="s">
        <v>94</v>
      </c>
      <c r="W65" t="s">
        <v>94</v>
      </c>
    </row>
    <row r="66" spans="1:23" x14ac:dyDescent="0.2">
      <c r="A66">
        <v>62</v>
      </c>
      <c r="B66" t="s">
        <v>138</v>
      </c>
      <c r="C66" t="s">
        <v>139</v>
      </c>
      <c r="D66">
        <f t="shared" si="2"/>
        <v>13</v>
      </c>
      <c r="E66">
        <f t="shared" ref="E66:H66" si="72">FIND(",",$C66,D66+1)</f>
        <v>18</v>
      </c>
      <c r="F66">
        <f t="shared" si="72"/>
        <v>26</v>
      </c>
      <c r="G66">
        <f t="shared" si="72"/>
        <v>32</v>
      </c>
      <c r="H66">
        <f t="shared" si="72"/>
        <v>43</v>
      </c>
      <c r="I66" t="str">
        <f t="shared" si="4"/>
        <v>ALJANA BAJEC</v>
      </c>
      <c r="J66" t="str">
        <f t="shared" si="5"/>
        <v>SLO</v>
      </c>
      <c r="K66" t="str">
        <f t="shared" si="6"/>
        <v>Female</v>
      </c>
      <c r="L66" t="str">
        <f t="shared" si="7"/>
        <v>2009</v>
      </c>
      <c r="M66" t="str">
        <f t="shared" si="8"/>
        <v>KADETINJA</v>
      </c>
      <c r="N66" t="str">
        <f t="shared" si="9"/>
        <v>SD PIRAN</v>
      </c>
      <c r="O66">
        <v>476</v>
      </c>
      <c r="P66" t="s">
        <v>93</v>
      </c>
      <c r="Q66" t="s">
        <v>94</v>
      </c>
      <c r="R66" t="s">
        <v>94</v>
      </c>
      <c r="S66" t="s">
        <v>94</v>
      </c>
      <c r="T66" t="s">
        <v>94</v>
      </c>
      <c r="U66" t="s">
        <v>94</v>
      </c>
      <c r="V66" t="s">
        <v>94</v>
      </c>
      <c r="W66" t="s">
        <v>94</v>
      </c>
    </row>
    <row r="67" spans="1:23" x14ac:dyDescent="0.2">
      <c r="A67">
        <v>62</v>
      </c>
      <c r="B67" t="s">
        <v>140</v>
      </c>
      <c r="C67" t="s">
        <v>141</v>
      </c>
      <c r="D67">
        <f t="shared" ref="D67:D68" si="73">FIND(",",$C67)</f>
        <v>14</v>
      </c>
      <c r="E67">
        <f t="shared" ref="E67:H67" si="74">FIND(",",$C67,D67+1)</f>
        <v>19</v>
      </c>
      <c r="F67">
        <f t="shared" si="74"/>
        <v>25</v>
      </c>
      <c r="G67">
        <f t="shared" si="74"/>
        <v>31</v>
      </c>
      <c r="H67">
        <f t="shared" si="74"/>
        <v>38</v>
      </c>
      <c r="I67" t="str">
        <f t="shared" ref="I67:I68" si="75">LEFT($C67,D67-1)</f>
        <v>DANTE DROZINA</v>
      </c>
      <c r="J67" t="str">
        <f t="shared" ref="J67:J68" si="76">MID($C67,D67+2,E67-D67-2)</f>
        <v>SLO</v>
      </c>
      <c r="K67" t="str">
        <f t="shared" ref="K67:K68" si="77">MID($C67,E67+2,F67-E67-2)</f>
        <v>Male</v>
      </c>
      <c r="L67" t="str">
        <f t="shared" ref="L67:L68" si="78">MID($C67,F67+2,G67-F67-2)</f>
        <v>2008</v>
      </c>
      <c r="M67" t="str">
        <f t="shared" ref="M67:M68" si="79">IF(MID($C67,G67+2,1)="K",MID($C67,G67+2,H67-G67-2),"")</f>
        <v>KADET</v>
      </c>
      <c r="N67" t="str">
        <f t="shared" ref="N67:N68" si="80">IF(MID($C67,G67+2,1)="K",RIGHT($C67,LEN($C67)-H67-1),RIGHT($C67,LEN($C67)-G67-1))</f>
        <v>SD PIRAN</v>
      </c>
      <c r="O67">
        <v>476</v>
      </c>
      <c r="P67" t="s">
        <v>93</v>
      </c>
      <c r="Q67" t="s">
        <v>94</v>
      </c>
      <c r="R67" t="s">
        <v>94</v>
      </c>
      <c r="S67" t="s">
        <v>94</v>
      </c>
      <c r="T67" t="s">
        <v>94</v>
      </c>
      <c r="U67" t="s">
        <v>94</v>
      </c>
      <c r="V67" t="s">
        <v>94</v>
      </c>
      <c r="W67" t="s">
        <v>94</v>
      </c>
    </row>
    <row r="68" spans="1:23" x14ac:dyDescent="0.2">
      <c r="A68">
        <v>62</v>
      </c>
      <c r="B68" t="s">
        <v>142</v>
      </c>
      <c r="C68" t="s">
        <v>143</v>
      </c>
      <c r="D68">
        <f t="shared" si="73"/>
        <v>10</v>
      </c>
      <c r="E68">
        <f t="shared" ref="E68:H68" si="81">FIND(",",$C68,D68+1)</f>
        <v>15</v>
      </c>
      <c r="F68">
        <f t="shared" si="81"/>
        <v>21</v>
      </c>
      <c r="G68">
        <f t="shared" si="81"/>
        <v>27</v>
      </c>
      <c r="H68">
        <f t="shared" si="81"/>
        <v>34</v>
      </c>
      <c r="I68" t="str">
        <f t="shared" si="75"/>
        <v>SIMON VUK</v>
      </c>
      <c r="J68" t="str">
        <f t="shared" si="76"/>
        <v>SLO</v>
      </c>
      <c r="K68" t="str">
        <f t="shared" si="77"/>
        <v>Male</v>
      </c>
      <c r="L68" t="str">
        <f t="shared" si="78"/>
        <v>2007</v>
      </c>
      <c r="M68" t="str">
        <f t="shared" si="79"/>
        <v>KADET</v>
      </c>
      <c r="N68" t="str">
        <f t="shared" si="80"/>
        <v>SD PIRAN</v>
      </c>
      <c r="O68">
        <v>476</v>
      </c>
      <c r="P68" t="s">
        <v>93</v>
      </c>
      <c r="Q68" t="s">
        <v>94</v>
      </c>
      <c r="R68" t="s">
        <v>94</v>
      </c>
      <c r="S68" t="s">
        <v>94</v>
      </c>
      <c r="T68" t="s">
        <v>94</v>
      </c>
      <c r="U68" t="s">
        <v>94</v>
      </c>
      <c r="V68" t="s">
        <v>94</v>
      </c>
      <c r="W68" t="s">
        <v>94</v>
      </c>
    </row>
  </sheetData>
  <autoFilter ref="A1:AF6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zoomScale="140" zoomScaleNormal="140" zoomScalePageLayoutView="140" workbookViewId="0">
      <selection activeCell="M2" sqref="M2"/>
    </sheetView>
  </sheetViews>
  <sheetFormatPr baseColWidth="10" defaultRowHeight="16" x14ac:dyDescent="0.2"/>
  <cols>
    <col min="1" max="1" width="10.83203125" style="1"/>
    <col min="2" max="2" width="7.1640625" style="1" bestFit="1" customWidth="1"/>
    <col min="3" max="3" width="55.1640625" style="1" customWidth="1"/>
    <col min="4" max="8" width="3.1640625" style="1" customWidth="1"/>
    <col min="9" max="9" width="17" style="1" bestFit="1" customWidth="1"/>
    <col min="10" max="10" width="4.1640625" style="1" bestFit="1" customWidth="1"/>
    <col min="11" max="12" width="5.1640625" style="1" bestFit="1" customWidth="1"/>
    <col min="13" max="13" width="14.5" style="1" bestFit="1" customWidth="1"/>
    <col min="14" max="14" width="6.1640625" style="1" bestFit="1" customWidth="1"/>
    <col min="15" max="15" width="5.1640625" style="1" bestFit="1" customWidth="1"/>
    <col min="16" max="18" width="4" style="1" bestFit="1" customWidth="1"/>
    <col min="19" max="19" width="5.6640625" style="1" bestFit="1" customWidth="1"/>
    <col min="20" max="21" width="3.6640625" style="1" bestFit="1" customWidth="1"/>
    <col min="22" max="22" width="3.1640625" style="1" bestFit="1" customWidth="1"/>
    <col min="23" max="23" width="3.6640625" style="1" bestFit="1" customWidth="1"/>
    <col min="24" max="16384" width="10.83203125" style="1"/>
  </cols>
  <sheetData>
    <row r="1" spans="1:23" x14ac:dyDescent="0.2">
      <c r="A1" s="1" t="s">
        <v>0</v>
      </c>
      <c r="B1" s="1" t="s">
        <v>1</v>
      </c>
      <c r="C1" s="1" t="s">
        <v>2</v>
      </c>
      <c r="I1" s="1" t="s">
        <v>2</v>
      </c>
      <c r="J1" s="1" t="s">
        <v>157</v>
      </c>
      <c r="K1" s="1" t="s">
        <v>158</v>
      </c>
      <c r="L1" s="1" t="s">
        <v>159</v>
      </c>
      <c r="M1" s="1" t="s">
        <v>160</v>
      </c>
      <c r="N1" s="1" t="s">
        <v>3</v>
      </c>
      <c r="O1" s="1">
        <v>1</v>
      </c>
      <c r="P1" s="1">
        <v>2</v>
      </c>
      <c r="Q1" s="1">
        <v>3</v>
      </c>
      <c r="R1" s="1">
        <v>4</v>
      </c>
      <c r="S1" s="1">
        <v>5</v>
      </c>
      <c r="T1" s="1">
        <v>6</v>
      </c>
      <c r="U1" s="1">
        <v>7</v>
      </c>
      <c r="V1" s="1">
        <v>8</v>
      </c>
      <c r="W1" s="1">
        <v>9</v>
      </c>
    </row>
    <row r="2" spans="1:23" x14ac:dyDescent="0.2">
      <c r="A2" s="1">
        <v>1</v>
      </c>
      <c r="B2" s="1">
        <v>211272</v>
      </c>
      <c r="C2" s="1" t="s">
        <v>144</v>
      </c>
      <c r="D2" s="1">
        <f>FIND(",",$C2)</f>
        <v>18</v>
      </c>
      <c r="E2" s="1">
        <f>FIND(",",$C2,D2+1)</f>
        <v>23</v>
      </c>
      <c r="F2" s="1">
        <f t="shared" ref="F2:G2" si="0">FIND(",",$C2,E2+1)</f>
        <v>29</v>
      </c>
      <c r="G2" s="1">
        <f t="shared" si="0"/>
        <v>35</v>
      </c>
      <c r="H2" s="1">
        <f>LEN(C2)</f>
        <v>50</v>
      </c>
      <c r="I2" s="1" t="str">
        <f>LEFT($C2,D2-1)</f>
        <v>PETER MILIVOJEVIC</v>
      </c>
      <c r="J2" s="1" t="str">
        <f>MID($C2,D2+2,E2-D2-2)</f>
        <v>SLO</v>
      </c>
      <c r="K2" s="1" t="str">
        <f t="shared" ref="K2:L2" si="1">MID($C2,E2+2,F2-E2-2)</f>
        <v>Male</v>
      </c>
      <c r="L2" s="1" t="str">
        <f t="shared" si="1"/>
        <v>2001</v>
      </c>
      <c r="M2" s="1" t="str">
        <f>MID($C2,G2+2,H2-G2-1)</f>
        <v>JK JADRO KOPER</v>
      </c>
      <c r="N2" s="1">
        <v>17</v>
      </c>
      <c r="O2" s="1">
        <v>2</v>
      </c>
      <c r="P2" s="1">
        <v>4</v>
      </c>
      <c r="Q2" s="1">
        <v>1</v>
      </c>
      <c r="R2" s="1">
        <v>2</v>
      </c>
      <c r="S2" s="1">
        <v>4</v>
      </c>
      <c r="T2" s="1">
        <v>-5</v>
      </c>
      <c r="U2" s="1">
        <v>1</v>
      </c>
      <c r="V2" s="1">
        <v>1</v>
      </c>
      <c r="W2" s="1">
        <v>2</v>
      </c>
    </row>
    <row r="3" spans="1:23" x14ac:dyDescent="0.2">
      <c r="A3" s="1">
        <v>2</v>
      </c>
      <c r="B3" s="1">
        <v>195695</v>
      </c>
      <c r="C3" s="1" t="s">
        <v>145</v>
      </c>
      <c r="D3" s="1">
        <f t="shared" ref="D3:D13" si="2">FIND(",",$C3)</f>
        <v>16</v>
      </c>
      <c r="E3" s="1">
        <f t="shared" ref="E3:E13" si="3">FIND(",",$C3,D3+1)</f>
        <v>21</v>
      </c>
      <c r="F3" s="1">
        <f t="shared" ref="F3:F13" si="4">FIND(",",$C3,E3+1)</f>
        <v>27</v>
      </c>
      <c r="G3" s="1">
        <f t="shared" ref="G3:G13" si="5">FIND(",",$C3,F3+1)</f>
        <v>33</v>
      </c>
      <c r="H3" s="1">
        <f t="shared" ref="H3:H13" si="6">LEN(C3)</f>
        <v>48</v>
      </c>
      <c r="I3" s="1" t="str">
        <f>LEFT($C3,D3-1)</f>
        <v>JANEZ ZABUKOVEC</v>
      </c>
      <c r="J3" s="1" t="str">
        <f t="shared" ref="J3:J13" si="7">MID($C3,D3+2,E3-D3-2)</f>
        <v>SLO</v>
      </c>
      <c r="K3" s="1" t="str">
        <f t="shared" ref="K3:K13" si="8">MID($C3,E3+2,F3-E3-2)</f>
        <v>Male</v>
      </c>
      <c r="L3" s="1" t="str">
        <f t="shared" ref="L3:L13" si="9">MID($C3,F3+2,G3-F3-2)</f>
        <v>2002</v>
      </c>
      <c r="M3" s="1" t="str">
        <f t="shared" ref="M3:M13" si="10">MID($C3,G3+2,H3-G3-1)</f>
        <v>JK JADRO KOPER</v>
      </c>
      <c r="N3" s="1">
        <v>18</v>
      </c>
      <c r="O3" s="1">
        <v>4</v>
      </c>
      <c r="P3" s="1">
        <v>1</v>
      </c>
      <c r="Q3" s="1">
        <v>5</v>
      </c>
      <c r="R3" s="1">
        <v>1</v>
      </c>
      <c r="S3" s="1">
        <v>1</v>
      </c>
      <c r="T3" s="1">
        <v>-6</v>
      </c>
      <c r="U3" s="1">
        <v>2</v>
      </c>
      <c r="V3" s="1">
        <v>3</v>
      </c>
      <c r="W3" s="1">
        <v>1</v>
      </c>
    </row>
    <row r="4" spans="1:23" x14ac:dyDescent="0.2">
      <c r="A4" s="1">
        <v>3</v>
      </c>
      <c r="B4" s="1">
        <v>191228</v>
      </c>
      <c r="C4" s="1" t="s">
        <v>146</v>
      </c>
      <c r="D4" s="1">
        <f t="shared" si="2"/>
        <v>16</v>
      </c>
      <c r="E4" s="1">
        <f t="shared" si="3"/>
        <v>21</v>
      </c>
      <c r="F4" s="1">
        <f t="shared" si="4"/>
        <v>27</v>
      </c>
      <c r="G4" s="1">
        <f t="shared" si="5"/>
        <v>33</v>
      </c>
      <c r="H4" s="1">
        <f t="shared" si="6"/>
        <v>48</v>
      </c>
      <c r="I4" s="1" t="str">
        <f t="shared" ref="I3:I13" si="11">LEFT($C4,D4-1)</f>
        <v>KLEMEN PETROVIC</v>
      </c>
      <c r="J4" s="1" t="str">
        <f t="shared" si="7"/>
        <v>SLO</v>
      </c>
      <c r="K4" s="1" t="str">
        <f t="shared" si="8"/>
        <v>Male</v>
      </c>
      <c r="L4" s="1" t="str">
        <f t="shared" si="9"/>
        <v>2001</v>
      </c>
      <c r="M4" s="1" t="str">
        <f t="shared" si="10"/>
        <v>JK JADRO KOPER</v>
      </c>
      <c r="N4" s="1">
        <v>27</v>
      </c>
      <c r="O4" s="1">
        <v>5</v>
      </c>
      <c r="P4" s="1">
        <v>2</v>
      </c>
      <c r="Q4" s="1">
        <v>3</v>
      </c>
      <c r="R4" s="1">
        <v>4</v>
      </c>
      <c r="S4" s="1">
        <v>2</v>
      </c>
      <c r="T4" s="1">
        <v>1</v>
      </c>
      <c r="U4" s="1">
        <v>-6</v>
      </c>
      <c r="V4" s="1">
        <v>5</v>
      </c>
      <c r="W4" s="1">
        <v>5</v>
      </c>
    </row>
    <row r="5" spans="1:23" x14ac:dyDescent="0.2">
      <c r="A5" s="1">
        <v>4</v>
      </c>
      <c r="B5" s="1">
        <v>209108</v>
      </c>
      <c r="C5" s="1" t="s">
        <v>147</v>
      </c>
      <c r="D5" s="1">
        <f t="shared" si="2"/>
        <v>14</v>
      </c>
      <c r="E5" s="1">
        <f t="shared" si="3"/>
        <v>19</v>
      </c>
      <c r="F5" s="1">
        <f t="shared" si="4"/>
        <v>25</v>
      </c>
      <c r="G5" s="1">
        <f t="shared" si="5"/>
        <v>31</v>
      </c>
      <c r="H5" s="1">
        <f t="shared" si="6"/>
        <v>46</v>
      </c>
      <c r="I5" s="1" t="str">
        <f t="shared" si="11"/>
        <v>NEJC VALENCIC</v>
      </c>
      <c r="J5" s="1" t="str">
        <f t="shared" si="7"/>
        <v>SLO</v>
      </c>
      <c r="K5" s="1" t="str">
        <f t="shared" si="8"/>
        <v>Male</v>
      </c>
      <c r="L5" s="1" t="str">
        <f t="shared" si="9"/>
        <v>2002</v>
      </c>
      <c r="M5" s="1" t="str">
        <f t="shared" si="10"/>
        <v>JK BURJA IZOLA</v>
      </c>
      <c r="N5" s="1">
        <v>34</v>
      </c>
      <c r="O5" s="1">
        <v>1</v>
      </c>
      <c r="P5" s="1">
        <v>6</v>
      </c>
      <c r="Q5" s="1">
        <v>4</v>
      </c>
      <c r="R5" s="1">
        <v>6</v>
      </c>
      <c r="S5" s="1">
        <v>5</v>
      </c>
      <c r="T5" s="1">
        <v>3</v>
      </c>
      <c r="U5" s="1">
        <v>5</v>
      </c>
      <c r="V5" s="1">
        <v>-8</v>
      </c>
      <c r="W5" s="1">
        <v>4</v>
      </c>
    </row>
    <row r="6" spans="1:23" x14ac:dyDescent="0.2">
      <c r="A6" s="1">
        <v>5</v>
      </c>
      <c r="B6" s="1">
        <v>174363</v>
      </c>
      <c r="C6" s="1" t="s">
        <v>148</v>
      </c>
      <c r="D6" s="1">
        <f t="shared" si="2"/>
        <v>12</v>
      </c>
      <c r="E6" s="1">
        <f t="shared" si="3"/>
        <v>17</v>
      </c>
      <c r="F6" s="1">
        <f t="shared" si="4"/>
        <v>23</v>
      </c>
      <c r="G6" s="1">
        <f t="shared" si="5"/>
        <v>29</v>
      </c>
      <c r="H6" s="1">
        <f t="shared" si="6"/>
        <v>44</v>
      </c>
      <c r="I6" s="1" t="str">
        <f t="shared" si="11"/>
        <v>ALEX VELJAK</v>
      </c>
      <c r="J6" s="1" t="str">
        <f t="shared" si="7"/>
        <v>SLO</v>
      </c>
      <c r="K6" s="1" t="str">
        <f t="shared" si="8"/>
        <v>Male</v>
      </c>
      <c r="L6" s="1" t="str">
        <f t="shared" si="9"/>
        <v>2001</v>
      </c>
      <c r="M6" s="1" t="str">
        <f t="shared" si="10"/>
        <v>JK JADRO KOPER</v>
      </c>
      <c r="N6" s="1">
        <v>41</v>
      </c>
      <c r="O6" s="1">
        <v>7</v>
      </c>
      <c r="P6" s="1">
        <v>-8</v>
      </c>
      <c r="Q6" s="1">
        <v>8</v>
      </c>
      <c r="R6" s="1">
        <v>7</v>
      </c>
      <c r="S6" s="1">
        <v>3</v>
      </c>
      <c r="T6" s="1">
        <v>4</v>
      </c>
      <c r="U6" s="1">
        <v>3</v>
      </c>
      <c r="V6" s="1">
        <v>2</v>
      </c>
      <c r="W6" s="1">
        <v>7</v>
      </c>
    </row>
    <row r="7" spans="1:23" x14ac:dyDescent="0.2">
      <c r="A7" s="1">
        <v>6</v>
      </c>
      <c r="B7" s="1">
        <v>178951</v>
      </c>
      <c r="C7" s="1" t="s">
        <v>149</v>
      </c>
      <c r="D7" s="1">
        <f t="shared" si="2"/>
        <v>11</v>
      </c>
      <c r="E7" s="1">
        <f t="shared" si="3"/>
        <v>16</v>
      </c>
      <c r="F7" s="1">
        <f t="shared" si="4"/>
        <v>22</v>
      </c>
      <c r="G7" s="1">
        <f t="shared" si="5"/>
        <v>28</v>
      </c>
      <c r="H7" s="1">
        <f t="shared" si="6"/>
        <v>39</v>
      </c>
      <c r="I7" s="1" t="str">
        <f t="shared" si="11"/>
        <v>TONI REBEC</v>
      </c>
      <c r="J7" s="1" t="str">
        <f t="shared" si="7"/>
        <v>SLO</v>
      </c>
      <c r="K7" s="1" t="str">
        <f t="shared" si="8"/>
        <v>Male</v>
      </c>
      <c r="L7" s="1" t="str">
        <f t="shared" si="9"/>
        <v>2001</v>
      </c>
      <c r="M7" s="1" t="str">
        <f t="shared" si="10"/>
        <v>JK OLIMPIC</v>
      </c>
      <c r="N7" s="1">
        <v>48</v>
      </c>
      <c r="O7" s="1">
        <v>3</v>
      </c>
      <c r="P7" s="1">
        <v>3</v>
      </c>
      <c r="Q7" s="1">
        <v>9</v>
      </c>
      <c r="R7" s="1">
        <v>3</v>
      </c>
      <c r="S7" s="1" t="s">
        <v>150</v>
      </c>
      <c r="T7" s="1">
        <v>9</v>
      </c>
      <c r="U7" s="1">
        <v>9</v>
      </c>
      <c r="V7" s="1">
        <v>6</v>
      </c>
      <c r="W7" s="1">
        <v>6</v>
      </c>
    </row>
    <row r="8" spans="1:23" x14ac:dyDescent="0.2">
      <c r="A8" s="1">
        <v>7</v>
      </c>
      <c r="B8" s="1">
        <v>193436</v>
      </c>
      <c r="C8" s="1" t="s">
        <v>151</v>
      </c>
      <c r="D8" s="1">
        <f t="shared" si="2"/>
        <v>12</v>
      </c>
      <c r="E8" s="1">
        <f t="shared" si="3"/>
        <v>17</v>
      </c>
      <c r="F8" s="1">
        <f t="shared" si="4"/>
        <v>23</v>
      </c>
      <c r="G8" s="1">
        <f t="shared" si="5"/>
        <v>29</v>
      </c>
      <c r="H8" s="1">
        <f t="shared" si="6"/>
        <v>44</v>
      </c>
      <c r="I8" s="1" t="str">
        <f t="shared" si="11"/>
        <v>LUKA LOVRIC</v>
      </c>
      <c r="J8" s="1" t="str">
        <f t="shared" si="7"/>
        <v>SLO</v>
      </c>
      <c r="K8" s="1" t="str">
        <f t="shared" si="8"/>
        <v>Male</v>
      </c>
      <c r="L8" s="1" t="str">
        <f t="shared" si="9"/>
        <v>2001</v>
      </c>
      <c r="M8" s="1" t="str">
        <f t="shared" si="10"/>
        <v>JK BURJA IZOLA</v>
      </c>
      <c r="N8" s="1">
        <v>55</v>
      </c>
      <c r="O8" s="1">
        <v>6</v>
      </c>
      <c r="P8" s="1">
        <v>5</v>
      </c>
      <c r="Q8" s="1">
        <v>2</v>
      </c>
      <c r="R8" s="1">
        <v>5</v>
      </c>
      <c r="S8" s="1">
        <v>9</v>
      </c>
      <c r="T8" s="1">
        <v>-10</v>
      </c>
      <c r="U8" s="1">
        <v>10</v>
      </c>
      <c r="V8" s="1">
        <v>10</v>
      </c>
      <c r="W8" s="1">
        <v>8</v>
      </c>
    </row>
    <row r="9" spans="1:23" x14ac:dyDescent="0.2">
      <c r="A9" s="1">
        <v>8</v>
      </c>
      <c r="B9" s="1">
        <v>174366</v>
      </c>
      <c r="C9" s="1" t="s">
        <v>152</v>
      </c>
      <c r="D9" s="1">
        <f t="shared" si="2"/>
        <v>12</v>
      </c>
      <c r="E9" s="1">
        <f t="shared" si="3"/>
        <v>17</v>
      </c>
      <c r="F9" s="1">
        <f t="shared" si="4"/>
        <v>25</v>
      </c>
      <c r="G9" s="1">
        <f t="shared" si="5"/>
        <v>31</v>
      </c>
      <c r="H9" s="1">
        <f t="shared" si="6"/>
        <v>44</v>
      </c>
      <c r="I9" s="1" t="str">
        <f t="shared" si="11"/>
        <v>MAJA ZIBERT</v>
      </c>
      <c r="J9" s="1" t="str">
        <f t="shared" si="7"/>
        <v>SLO</v>
      </c>
      <c r="K9" s="1" t="str">
        <f t="shared" si="8"/>
        <v>Female</v>
      </c>
      <c r="L9" s="1" t="str">
        <f t="shared" si="9"/>
        <v>2001</v>
      </c>
      <c r="M9" s="1" t="str">
        <f t="shared" si="10"/>
        <v>JK LJUBLJANA</v>
      </c>
      <c r="N9" s="1">
        <v>63</v>
      </c>
      <c r="O9" s="1">
        <v>8</v>
      </c>
      <c r="P9" s="1">
        <v>7</v>
      </c>
      <c r="Q9" s="1">
        <v>7</v>
      </c>
      <c r="R9" s="1">
        <v>8</v>
      </c>
      <c r="S9" s="1">
        <v>8</v>
      </c>
      <c r="T9" s="1">
        <v>8</v>
      </c>
      <c r="U9" s="1">
        <v>8</v>
      </c>
      <c r="V9" s="1">
        <v>9</v>
      </c>
      <c r="W9" s="1">
        <v>-11</v>
      </c>
    </row>
    <row r="10" spans="1:23" x14ac:dyDescent="0.2">
      <c r="A10" s="1">
        <v>9</v>
      </c>
      <c r="B10" s="1">
        <v>165355</v>
      </c>
      <c r="C10" s="1" t="s">
        <v>153</v>
      </c>
      <c r="D10" s="1">
        <f t="shared" si="2"/>
        <v>15</v>
      </c>
      <c r="E10" s="1">
        <f t="shared" si="3"/>
        <v>20</v>
      </c>
      <c r="F10" s="1">
        <f t="shared" si="4"/>
        <v>28</v>
      </c>
      <c r="G10" s="1">
        <f t="shared" si="5"/>
        <v>34</v>
      </c>
      <c r="H10" s="1">
        <f t="shared" si="6"/>
        <v>43</v>
      </c>
      <c r="I10" s="1" t="str">
        <f t="shared" si="11"/>
        <v>SANDRA LIPOVEC</v>
      </c>
      <c r="J10" s="1" t="str">
        <f t="shared" si="7"/>
        <v>SLO</v>
      </c>
      <c r="K10" s="1" t="str">
        <f t="shared" si="8"/>
        <v>Female</v>
      </c>
      <c r="L10" s="1" t="str">
        <f t="shared" si="9"/>
        <v>2000</v>
      </c>
      <c r="M10" s="1" t="str">
        <f t="shared" si="10"/>
        <v>JK PIRAT</v>
      </c>
      <c r="N10" s="1">
        <v>66</v>
      </c>
      <c r="O10" s="1" t="s">
        <v>93</v>
      </c>
      <c r="P10" s="1" t="s">
        <v>94</v>
      </c>
      <c r="Q10" s="1" t="s">
        <v>94</v>
      </c>
      <c r="R10" s="1" t="s">
        <v>94</v>
      </c>
      <c r="S10" s="1">
        <v>6</v>
      </c>
      <c r="T10" s="1">
        <v>7</v>
      </c>
      <c r="U10" s="1">
        <v>4</v>
      </c>
      <c r="V10" s="1">
        <v>7</v>
      </c>
      <c r="W10" s="1">
        <v>3</v>
      </c>
    </row>
    <row r="11" spans="1:23" x14ac:dyDescent="0.2">
      <c r="A11" s="1">
        <v>10</v>
      </c>
      <c r="B11" s="1">
        <v>174365</v>
      </c>
      <c r="C11" s="1" t="s">
        <v>154</v>
      </c>
      <c r="D11" s="1">
        <f t="shared" si="2"/>
        <v>12</v>
      </c>
      <c r="E11" s="1">
        <f t="shared" si="3"/>
        <v>17</v>
      </c>
      <c r="F11" s="1">
        <f t="shared" si="4"/>
        <v>23</v>
      </c>
      <c r="G11" s="1">
        <f t="shared" si="5"/>
        <v>29</v>
      </c>
      <c r="H11" s="1">
        <f t="shared" si="6"/>
        <v>44</v>
      </c>
      <c r="I11" s="1" t="str">
        <f t="shared" si="11"/>
        <v>ERIK RODICA</v>
      </c>
      <c r="J11" s="1" t="str">
        <f t="shared" si="7"/>
        <v>SLO</v>
      </c>
      <c r="K11" s="1" t="str">
        <f t="shared" si="8"/>
        <v>Male</v>
      </c>
      <c r="L11" s="1" t="str">
        <f t="shared" si="9"/>
        <v>2002</v>
      </c>
      <c r="M11" s="1" t="str">
        <f t="shared" si="10"/>
        <v>JK BURJA IZOLA</v>
      </c>
      <c r="N11" s="1">
        <v>68</v>
      </c>
      <c r="O11" s="1" t="s">
        <v>93</v>
      </c>
      <c r="P11" s="1" t="s">
        <v>94</v>
      </c>
      <c r="Q11" s="1" t="s">
        <v>94</v>
      </c>
      <c r="R11" s="1" t="s">
        <v>94</v>
      </c>
      <c r="S11" s="1">
        <v>7</v>
      </c>
      <c r="T11" s="1">
        <v>2</v>
      </c>
      <c r="U11" s="1">
        <v>7</v>
      </c>
      <c r="V11" s="1">
        <v>4</v>
      </c>
      <c r="W11" s="1">
        <v>9</v>
      </c>
    </row>
    <row r="12" spans="1:23" x14ac:dyDescent="0.2">
      <c r="A12" s="1">
        <v>11</v>
      </c>
      <c r="B12" s="1">
        <v>65355</v>
      </c>
      <c r="C12" s="1" t="s">
        <v>155</v>
      </c>
      <c r="D12" s="1">
        <f t="shared" si="2"/>
        <v>12</v>
      </c>
      <c r="E12" s="1">
        <f t="shared" si="3"/>
        <v>17</v>
      </c>
      <c r="F12" s="1">
        <f t="shared" si="4"/>
        <v>23</v>
      </c>
      <c r="G12" s="1">
        <f t="shared" si="5"/>
        <v>29</v>
      </c>
      <c r="H12" s="1">
        <f t="shared" si="6"/>
        <v>38</v>
      </c>
      <c r="I12" s="1" t="str">
        <f t="shared" si="11"/>
        <v>MAXIM BAJEC</v>
      </c>
      <c r="J12" s="1" t="str">
        <f t="shared" si="7"/>
        <v>SLO</v>
      </c>
      <c r="K12" s="1" t="str">
        <f t="shared" si="8"/>
        <v>Male</v>
      </c>
      <c r="L12" s="1" t="str">
        <f t="shared" si="9"/>
        <v>2007</v>
      </c>
      <c r="M12" s="1" t="str">
        <f t="shared" si="10"/>
        <v>JK PIRAT</v>
      </c>
      <c r="N12" s="1">
        <v>76</v>
      </c>
      <c r="O12" s="1">
        <v>9</v>
      </c>
      <c r="P12" s="1">
        <v>9</v>
      </c>
      <c r="Q12" s="1">
        <v>6</v>
      </c>
      <c r="R12" s="1">
        <v>10</v>
      </c>
      <c r="S12" s="1">
        <v>10</v>
      </c>
      <c r="T12" s="1">
        <v>-12</v>
      </c>
      <c r="U12" s="1">
        <v>11</v>
      </c>
      <c r="V12" s="1">
        <v>11</v>
      </c>
      <c r="W12" s="1">
        <v>10</v>
      </c>
    </row>
    <row r="13" spans="1:23" x14ac:dyDescent="0.2">
      <c r="A13" s="1">
        <v>12</v>
      </c>
      <c r="B13" s="1">
        <v>174364</v>
      </c>
      <c r="C13" s="1" t="s">
        <v>156</v>
      </c>
      <c r="D13" s="1">
        <f t="shared" si="2"/>
        <v>14</v>
      </c>
      <c r="E13" s="1">
        <f t="shared" si="3"/>
        <v>19</v>
      </c>
      <c r="F13" s="1">
        <f t="shared" si="4"/>
        <v>25</v>
      </c>
      <c r="G13" s="1">
        <f t="shared" si="5"/>
        <v>31</v>
      </c>
      <c r="H13" s="1">
        <f t="shared" si="6"/>
        <v>44</v>
      </c>
      <c r="I13" s="1" t="str">
        <f t="shared" si="11"/>
        <v>JAKOB PEJOVIC</v>
      </c>
      <c r="J13" s="1" t="str">
        <f t="shared" si="7"/>
        <v>SLO</v>
      </c>
      <c r="K13" s="1" t="str">
        <f t="shared" si="8"/>
        <v>Male</v>
      </c>
      <c r="L13" s="1" t="str">
        <f t="shared" si="9"/>
        <v>2004</v>
      </c>
      <c r="M13" s="1" t="str">
        <f t="shared" si="10"/>
        <v>JK LJUBLJANA</v>
      </c>
      <c r="N13" s="1">
        <v>85</v>
      </c>
      <c r="O13" s="1">
        <v>10</v>
      </c>
      <c r="P13" s="1">
        <v>10</v>
      </c>
      <c r="Q13" s="1">
        <v>10</v>
      </c>
      <c r="R13" s="1">
        <v>9</v>
      </c>
      <c r="S13" s="1">
        <v>11</v>
      </c>
      <c r="T13" s="1">
        <v>11</v>
      </c>
      <c r="U13" s="1">
        <v>-12</v>
      </c>
      <c r="V13" s="1">
        <v>12</v>
      </c>
      <c r="W13" s="1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zoomScale="130" zoomScaleNormal="130" zoomScalePageLayoutView="130" workbookViewId="0">
      <selection activeCell="U16" sqref="U16"/>
    </sheetView>
  </sheetViews>
  <sheetFormatPr baseColWidth="10" defaultRowHeight="16" x14ac:dyDescent="0.2"/>
  <cols>
    <col min="1" max="1" width="3.5" style="1" bestFit="1" customWidth="1"/>
    <col min="2" max="2" width="7.1640625" style="1" bestFit="1" customWidth="1"/>
    <col min="3" max="3" width="57.83203125" style="1" hidden="1" customWidth="1"/>
    <col min="4" max="8" width="3.1640625" style="1" hidden="1" customWidth="1"/>
    <col min="9" max="9" width="17.83203125" style="1" bestFit="1" customWidth="1"/>
    <col min="10" max="10" width="4.1640625" style="1" bestFit="1" customWidth="1"/>
    <col min="11" max="11" width="7" style="1" bestFit="1" customWidth="1"/>
    <col min="12" max="12" width="5.1640625" style="1" bestFit="1" customWidth="1"/>
    <col min="13" max="13" width="16.33203125" style="1" customWidth="1"/>
    <col min="14" max="14" width="6.1640625" style="1" bestFit="1" customWidth="1"/>
    <col min="15" max="23" width="5.1640625" style="1" customWidth="1"/>
    <col min="24" max="16384" width="10.83203125" style="1"/>
  </cols>
  <sheetData>
    <row r="1" spans="1:23" x14ac:dyDescent="0.2">
      <c r="A1" s="1" t="s">
        <v>0</v>
      </c>
      <c r="B1" s="1" t="s">
        <v>1</v>
      </c>
      <c r="C1" s="1" t="s">
        <v>2</v>
      </c>
      <c r="I1" s="1" t="s">
        <v>2</v>
      </c>
      <c r="J1" s="1" t="s">
        <v>157</v>
      </c>
      <c r="K1" s="1" t="s">
        <v>158</v>
      </c>
      <c r="L1" s="1" t="s">
        <v>159</v>
      </c>
      <c r="M1" s="1" t="s">
        <v>160</v>
      </c>
      <c r="N1" s="1" t="s">
        <v>3</v>
      </c>
      <c r="O1" s="1">
        <v>1</v>
      </c>
      <c r="P1" s="1">
        <v>2</v>
      </c>
      <c r="Q1" s="1">
        <v>3</v>
      </c>
      <c r="R1" s="1">
        <v>4</v>
      </c>
      <c r="S1" s="1">
        <v>5</v>
      </c>
      <c r="T1" s="1">
        <v>6</v>
      </c>
      <c r="U1" s="1">
        <v>7</v>
      </c>
      <c r="V1" s="1">
        <v>8</v>
      </c>
      <c r="W1" s="1">
        <v>9</v>
      </c>
    </row>
    <row r="2" spans="1:23" x14ac:dyDescent="0.2">
      <c r="A2" s="1">
        <v>1</v>
      </c>
      <c r="B2" s="1">
        <v>209109</v>
      </c>
      <c r="C2" s="1" t="s">
        <v>161</v>
      </c>
      <c r="D2" s="1">
        <f>FIND(",",$C2)</f>
        <v>11</v>
      </c>
      <c r="E2" s="1">
        <f>FIND(",",$C2,D2+1)</f>
        <v>16</v>
      </c>
      <c r="F2" s="1">
        <f t="shared" ref="F2:G8" si="0">FIND(",",$C2,E2+1)</f>
        <v>22</v>
      </c>
      <c r="G2" s="1">
        <f t="shared" si="0"/>
        <v>28</v>
      </c>
      <c r="H2" s="1">
        <f>LEN(C2)</f>
        <v>43</v>
      </c>
      <c r="I2" s="1" t="str">
        <f>LEFT($C2,D2-1)</f>
        <v>TAS KOLMAN</v>
      </c>
      <c r="J2" s="1" t="str">
        <f>MID($C2,D2+2,E2-D2-2)</f>
        <v>SLO</v>
      </c>
      <c r="K2" s="1" t="str">
        <f>MID($C2,E2+2,F2-E2-2)</f>
        <v>Male</v>
      </c>
      <c r="L2" s="1" t="str">
        <f>MID($C2,F2+2,G2-F2-2)</f>
        <v>1999</v>
      </c>
      <c r="M2" s="1" t="str">
        <f>MID($C2,G2+2,H2-G2-1)</f>
        <v>JK BURJA IZOLA</v>
      </c>
      <c r="N2" s="1">
        <v>13</v>
      </c>
      <c r="O2" s="1">
        <v>1</v>
      </c>
      <c r="P2" s="1">
        <v>1</v>
      </c>
      <c r="Q2" s="1">
        <v>2</v>
      </c>
      <c r="R2" s="1">
        <v>1</v>
      </c>
      <c r="S2" s="1">
        <v>-4</v>
      </c>
      <c r="T2" s="1">
        <v>3</v>
      </c>
      <c r="U2" s="1">
        <v>1</v>
      </c>
      <c r="V2" s="1">
        <v>3</v>
      </c>
      <c r="W2" s="1">
        <v>1</v>
      </c>
    </row>
    <row r="3" spans="1:23" x14ac:dyDescent="0.2">
      <c r="A3" s="1">
        <v>2</v>
      </c>
      <c r="B3" s="1">
        <v>201057</v>
      </c>
      <c r="C3" s="1" t="s">
        <v>162</v>
      </c>
      <c r="D3" s="1">
        <f t="shared" ref="D3:D8" si="1">FIND(",",$C3)</f>
        <v>17</v>
      </c>
      <c r="E3" s="1">
        <f t="shared" ref="E3:E8" si="2">FIND(",",$C3,D3+1)</f>
        <v>22</v>
      </c>
      <c r="F3" s="1">
        <f t="shared" si="0"/>
        <v>28</v>
      </c>
      <c r="G3" s="1">
        <f t="shared" si="0"/>
        <v>34</v>
      </c>
      <c r="H3" s="1">
        <f t="shared" ref="H3:H8" si="3">LEN(C3)</f>
        <v>49</v>
      </c>
      <c r="I3" s="1" t="str">
        <f>LEFT($C3,D3-1)</f>
        <v>MARTIN PETERNELJ</v>
      </c>
      <c r="J3" s="1" t="str">
        <f>MID($C3,D3+2,E3-D3-2)</f>
        <v>SLO</v>
      </c>
      <c r="K3" s="1" t="str">
        <f>MID($C3,E3+2,F3-E3-2)</f>
        <v>Male</v>
      </c>
      <c r="L3" s="1" t="str">
        <f>MID($C3,F3+2,G3-F3-2)</f>
        <v>2000</v>
      </c>
      <c r="M3" s="1" t="str">
        <f t="shared" ref="M3:M8" si="4">MID($C3,G3+2,H3-G3-1)</f>
        <v>JK JADRO KOPER</v>
      </c>
      <c r="N3" s="1">
        <v>16</v>
      </c>
      <c r="O3" s="1">
        <v>2</v>
      </c>
      <c r="P3" s="1">
        <v>4</v>
      </c>
      <c r="Q3" s="1">
        <v>1</v>
      </c>
      <c r="R3" s="1">
        <v>2</v>
      </c>
      <c r="S3" s="1">
        <v>1</v>
      </c>
      <c r="T3" s="1">
        <v>1</v>
      </c>
      <c r="U3" s="1">
        <v>4</v>
      </c>
      <c r="V3" s="1">
        <v>1</v>
      </c>
      <c r="W3" s="1">
        <v>-5</v>
      </c>
    </row>
    <row r="4" spans="1:23" x14ac:dyDescent="0.2">
      <c r="A4" s="1">
        <v>3</v>
      </c>
      <c r="B4" s="1">
        <v>1</v>
      </c>
      <c r="C4" s="1" t="s">
        <v>163</v>
      </c>
      <c r="D4" s="1">
        <f t="shared" si="1"/>
        <v>16</v>
      </c>
      <c r="E4" s="1">
        <f t="shared" si="2"/>
        <v>21</v>
      </c>
      <c r="F4" s="1">
        <f t="shared" si="0"/>
        <v>27</v>
      </c>
      <c r="G4" s="1">
        <f t="shared" si="0"/>
        <v>33</v>
      </c>
      <c r="H4" s="1">
        <f t="shared" si="3"/>
        <v>48</v>
      </c>
      <c r="I4" s="1" t="str">
        <f>LEFT($C4,D4-1)</f>
        <v>NICOLO KRAVANJA</v>
      </c>
      <c r="J4" s="1" t="str">
        <f>MID($C4,D4+2,E4-D4-2)</f>
        <v>SLO</v>
      </c>
      <c r="K4" s="1" t="str">
        <f>MID($C4,E4+2,F4-E4-2)</f>
        <v>Male</v>
      </c>
      <c r="L4" s="1" t="str">
        <f>MID($C4,F4+2,G4-F4-2)</f>
        <v>2000</v>
      </c>
      <c r="M4" s="1" t="str">
        <f t="shared" si="4"/>
        <v>JK BURJA IZOLA</v>
      </c>
      <c r="N4" s="1">
        <v>23</v>
      </c>
      <c r="O4" s="1">
        <v>4</v>
      </c>
      <c r="P4" s="1">
        <v>2</v>
      </c>
      <c r="Q4" s="1">
        <v>3</v>
      </c>
      <c r="R4" s="1">
        <v>4</v>
      </c>
      <c r="S4" s="1">
        <v>2</v>
      </c>
      <c r="T4" s="1">
        <v>2</v>
      </c>
      <c r="U4" s="1">
        <v>2</v>
      </c>
      <c r="V4" s="1">
        <v>-5</v>
      </c>
      <c r="W4" s="1">
        <v>4</v>
      </c>
    </row>
    <row r="5" spans="1:23" x14ac:dyDescent="0.2">
      <c r="A5" s="1">
        <v>4</v>
      </c>
      <c r="B5" s="1">
        <v>194444</v>
      </c>
      <c r="C5" s="1" t="s">
        <v>164</v>
      </c>
      <c r="D5" s="1">
        <f t="shared" si="1"/>
        <v>18</v>
      </c>
      <c r="E5" s="1">
        <f t="shared" si="2"/>
        <v>23</v>
      </c>
      <c r="F5" s="1">
        <f t="shared" si="0"/>
        <v>29</v>
      </c>
      <c r="G5" s="1">
        <f t="shared" si="0"/>
        <v>35</v>
      </c>
      <c r="H5" s="1">
        <f t="shared" si="3"/>
        <v>46</v>
      </c>
      <c r="I5" s="1" t="str">
        <f>LEFT($C5,D5-1)</f>
        <v>MAJ MUSA OLIVIERI</v>
      </c>
      <c r="J5" s="1" t="str">
        <f>MID($C5,D5+2,E5-D5-2)</f>
        <v>SLO</v>
      </c>
      <c r="K5" s="1" t="str">
        <f>MID($C5,E5+2,F5-E5-2)</f>
        <v>Male</v>
      </c>
      <c r="L5" s="1" t="str">
        <f>MID($C5,F5+2,G5-F5-2)</f>
        <v>1999</v>
      </c>
      <c r="M5" s="1" t="str">
        <f t="shared" si="4"/>
        <v>JK OLIMPIC</v>
      </c>
      <c r="N5" s="1">
        <v>31</v>
      </c>
      <c r="O5" s="1">
        <v>-6</v>
      </c>
      <c r="P5" s="1">
        <v>3</v>
      </c>
      <c r="Q5" s="1">
        <v>4</v>
      </c>
      <c r="R5" s="1">
        <v>6</v>
      </c>
      <c r="S5" s="1">
        <v>3</v>
      </c>
      <c r="T5" s="1">
        <v>4</v>
      </c>
      <c r="U5" s="1">
        <v>5</v>
      </c>
      <c r="V5" s="1">
        <v>4</v>
      </c>
      <c r="W5" s="1">
        <v>2</v>
      </c>
    </row>
    <row r="6" spans="1:23" x14ac:dyDescent="0.2">
      <c r="A6" s="1">
        <v>5</v>
      </c>
      <c r="B6" s="1">
        <v>201058</v>
      </c>
      <c r="C6" s="1" t="s">
        <v>165</v>
      </c>
      <c r="D6" s="1">
        <f t="shared" si="1"/>
        <v>17</v>
      </c>
      <c r="E6" s="1">
        <f t="shared" si="2"/>
        <v>22</v>
      </c>
      <c r="F6" s="1">
        <f t="shared" si="0"/>
        <v>30</v>
      </c>
      <c r="G6" s="1">
        <f t="shared" si="0"/>
        <v>36</v>
      </c>
      <c r="H6" s="1">
        <f t="shared" si="3"/>
        <v>51</v>
      </c>
      <c r="I6" s="1" t="str">
        <f>LEFT($C6,D6-1)</f>
        <v>VALENTINA BARUCA</v>
      </c>
      <c r="J6" s="1" t="str">
        <f>MID($C6,D6+2,E6-D6-2)</f>
        <v>SLO</v>
      </c>
      <c r="K6" s="1" t="str">
        <f>MID($C6,E6+2,F6-E6-2)</f>
        <v>Female</v>
      </c>
      <c r="L6" s="1" t="str">
        <f>MID($C6,F6+2,G6-F6-2)</f>
        <v>1995</v>
      </c>
      <c r="M6" s="1" t="str">
        <f t="shared" si="4"/>
        <v>JK JADRO KOPER</v>
      </c>
      <c r="N6" s="1">
        <v>33</v>
      </c>
      <c r="O6" s="1">
        <v>5</v>
      </c>
      <c r="P6" s="1">
        <v>-6</v>
      </c>
      <c r="Q6" s="1">
        <v>5</v>
      </c>
      <c r="R6" s="1">
        <v>5</v>
      </c>
      <c r="S6" s="1">
        <v>5</v>
      </c>
      <c r="T6" s="1">
        <v>5</v>
      </c>
      <c r="U6" s="1">
        <v>3</v>
      </c>
      <c r="V6" s="1">
        <v>2</v>
      </c>
      <c r="W6" s="1">
        <v>3</v>
      </c>
    </row>
    <row r="7" spans="1:23" x14ac:dyDescent="0.2">
      <c r="A7" s="1">
        <v>6</v>
      </c>
      <c r="B7" s="1">
        <v>199824</v>
      </c>
      <c r="C7" s="1" t="s">
        <v>166</v>
      </c>
      <c r="D7" s="1">
        <f t="shared" si="1"/>
        <v>12</v>
      </c>
      <c r="E7" s="1">
        <f t="shared" si="2"/>
        <v>17</v>
      </c>
      <c r="F7" s="1">
        <f t="shared" si="0"/>
        <v>23</v>
      </c>
      <c r="G7" s="1">
        <f t="shared" si="0"/>
        <v>29</v>
      </c>
      <c r="H7" s="1">
        <f t="shared" si="3"/>
        <v>38</v>
      </c>
      <c r="I7" s="1" t="str">
        <f>LEFT($C7,D7-1)</f>
        <v>ANDREJ FRAS</v>
      </c>
      <c r="J7" s="1" t="str">
        <f>MID($C7,D7+2,E7-D7-2)</f>
        <v>SLO</v>
      </c>
      <c r="K7" s="1" t="str">
        <f>MID($C7,E7+2,F7-E7-2)</f>
        <v>Male</v>
      </c>
      <c r="L7" s="1" t="str">
        <f>MID($C7,F7+2,G7-F7-2)</f>
        <v>2000</v>
      </c>
      <c r="M7" s="1" t="str">
        <f t="shared" si="4"/>
        <v>JK IZOLA</v>
      </c>
      <c r="N7" s="1">
        <v>45</v>
      </c>
      <c r="O7" s="1">
        <v>3</v>
      </c>
      <c r="P7" s="1">
        <v>5</v>
      </c>
      <c r="Q7" s="1" t="s">
        <v>167</v>
      </c>
      <c r="R7" s="1">
        <v>3</v>
      </c>
      <c r="S7" s="1">
        <v>6</v>
      </c>
      <c r="T7" s="1">
        <v>6</v>
      </c>
      <c r="U7" s="1">
        <v>6</v>
      </c>
      <c r="V7" s="1" t="s">
        <v>107</v>
      </c>
      <c r="W7" s="1" t="s">
        <v>94</v>
      </c>
    </row>
    <row r="8" spans="1:23" x14ac:dyDescent="0.2">
      <c r="A8" s="1">
        <v>7</v>
      </c>
      <c r="B8" s="1">
        <v>177574</v>
      </c>
      <c r="C8" s="1" t="s">
        <v>168</v>
      </c>
      <c r="D8" s="1">
        <f t="shared" si="1"/>
        <v>17</v>
      </c>
      <c r="E8" s="1">
        <f t="shared" si="2"/>
        <v>22</v>
      </c>
      <c r="F8" s="1">
        <f t="shared" si="0"/>
        <v>28</v>
      </c>
      <c r="G8" s="1">
        <f t="shared" si="0"/>
        <v>34</v>
      </c>
      <c r="H8" s="1">
        <f t="shared" si="3"/>
        <v>45</v>
      </c>
      <c r="I8" s="1" t="str">
        <f>LEFT($C8,D8-1)</f>
        <v>MATIJA KOCJANCIC</v>
      </c>
      <c r="J8" s="1" t="str">
        <f>MID($C8,D8+2,E8-D8-2)</f>
        <v>SLO</v>
      </c>
      <c r="K8" s="1" t="str">
        <f>MID($C8,E8+2,F8-E8-2)</f>
        <v>Male</v>
      </c>
      <c r="L8" s="1" t="str">
        <f>MID($C8,F8+2,G8-F8-2)</f>
        <v>2001</v>
      </c>
      <c r="M8" s="1" t="str">
        <f t="shared" si="4"/>
        <v>JK OLIMPIC</v>
      </c>
      <c r="N8" s="1">
        <v>62</v>
      </c>
      <c r="O8" s="1" t="s">
        <v>93</v>
      </c>
      <c r="P8" s="1" t="s">
        <v>94</v>
      </c>
      <c r="Q8" s="1" t="s">
        <v>94</v>
      </c>
      <c r="R8" s="1" t="s">
        <v>94</v>
      </c>
      <c r="S8" s="1">
        <v>7</v>
      </c>
      <c r="T8" s="1">
        <v>7</v>
      </c>
      <c r="U8" s="1" t="s">
        <v>94</v>
      </c>
      <c r="V8" s="1" t="s">
        <v>94</v>
      </c>
      <c r="W8" s="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Optimist</vt:lpstr>
      <vt:lpstr>Laser 4.7</vt:lpstr>
      <vt:lpstr>Laser Radial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2017-05-16T08:13:11Z</dcterms:created>
  <dcterms:modified xsi:type="dcterms:W3CDTF">2017-05-17T09:31:57Z</dcterms:modified>
</cp:coreProperties>
</file>